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ne\Desktop\Rozpocet\"/>
    </mc:Choice>
  </mc:AlternateContent>
  <xr:revisionPtr revIDLastSave="0" documentId="13_ncr:1_{5BAB5307-16E8-4C74-AA3F-888E5EE6A1D1}" xr6:coauthVersionLast="45" xr6:coauthVersionMax="45" xr10:uidLastSave="{00000000-0000-0000-0000-000000000000}"/>
  <bookViews>
    <workbookView xWindow="-120" yWindow="-120" windowWidth="25440" windowHeight="15390" activeTab="3" xr2:uid="{00000000-000D-0000-FFFF-FFFF00000000}"/>
  </bookViews>
  <sheets>
    <sheet name="Príjmy" sheetId="1" r:id="rId1"/>
    <sheet name="BezneVydavky" sheetId="3" r:id="rId2"/>
    <sheet name="Mzdy + Kapitalove vydavky+SUMAR" sheetId="4" r:id="rId3"/>
    <sheet name="Príjmy + výdavky SUMAR" sheetId="5" r:id="rId4"/>
  </sheets>
  <definedNames>
    <definedName name="_xlnm.Print_Area" localSheetId="1">BezneVydavky!$B$91:$L$129</definedName>
    <definedName name="_xlnm.Print_Area" localSheetId="2">'Mzdy + Kapitalove vydavky+SUMAR'!$B$1:$L$51</definedName>
    <definedName name="_xlnm.Print_Area" localSheetId="0">Príjmy!$B$1:$L$56</definedName>
    <definedName name="_xlnm.Print_Area" localSheetId="3">'Príjmy + výdavky SUMAR'!$A$1:$I$13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5" l="1"/>
  <c r="I5" i="5"/>
  <c r="I4" i="5"/>
  <c r="D6" i="5"/>
  <c r="D5" i="5"/>
  <c r="D4" i="5"/>
  <c r="L120" i="3"/>
  <c r="L116" i="3"/>
  <c r="L94" i="3"/>
  <c r="L85" i="3"/>
  <c r="L82" i="3"/>
  <c r="L77" i="3"/>
  <c r="L74" i="3"/>
  <c r="L70" i="3"/>
  <c r="L61" i="3"/>
  <c r="L42" i="3" s="1"/>
  <c r="L28" i="3"/>
  <c r="L22" i="3"/>
  <c r="L12" i="3"/>
  <c r="L8" i="3"/>
  <c r="L5" i="3"/>
  <c r="L3" i="3" s="1"/>
  <c r="L129" i="3" s="1"/>
  <c r="L55" i="1"/>
  <c r="L45" i="1"/>
  <c r="L43" i="1"/>
  <c r="L40" i="1"/>
  <c r="L30" i="1"/>
  <c r="L27" i="1"/>
  <c r="L21" i="1" s="1"/>
  <c r="L19" i="1"/>
  <c r="L13" i="1"/>
  <c r="L8" i="1"/>
  <c r="L6" i="1"/>
  <c r="L5" i="1" s="1"/>
  <c r="L48" i="4"/>
  <c r="L20" i="4"/>
  <c r="L46" i="4" s="1"/>
  <c r="L17" i="4"/>
  <c r="L14" i="4"/>
  <c r="L8" i="4"/>
  <c r="L5" i="4"/>
  <c r="L4" i="4"/>
  <c r="K20" i="4"/>
  <c r="J20" i="4"/>
  <c r="I20" i="4"/>
  <c r="H20" i="4"/>
  <c r="G20" i="4"/>
  <c r="F20" i="4"/>
  <c r="K46" i="4"/>
  <c r="J17" i="3"/>
  <c r="L47" i="4" l="1"/>
  <c r="L7" i="1"/>
  <c r="L39" i="1" s="1"/>
  <c r="L56" i="1" s="1"/>
  <c r="L50" i="4" s="1"/>
  <c r="L49" i="4"/>
  <c r="L51" i="4" l="1"/>
  <c r="J26" i="3" l="1"/>
  <c r="I108" i="3"/>
  <c r="J22" i="3" l="1"/>
  <c r="I8" i="3"/>
  <c r="K6" i="1"/>
  <c r="J6" i="1"/>
  <c r="K45" i="1"/>
  <c r="J45" i="1"/>
  <c r="I45" i="1"/>
  <c r="H45" i="1"/>
  <c r="G45" i="1"/>
  <c r="F45" i="1"/>
  <c r="K27" i="1"/>
  <c r="J27" i="1"/>
  <c r="H12" i="4" l="1"/>
  <c r="H11" i="4"/>
  <c r="H8" i="4"/>
  <c r="H6" i="4"/>
  <c r="F23" i="4"/>
  <c r="H27" i="1" l="1"/>
  <c r="F5" i="1"/>
  <c r="G21" i="1"/>
  <c r="K61" i="3" l="1"/>
  <c r="J61" i="3"/>
  <c r="K8" i="4" l="1"/>
  <c r="J8" i="4"/>
  <c r="K17" i="4" l="1"/>
  <c r="J17" i="4"/>
  <c r="I17" i="4"/>
  <c r="H17" i="4"/>
  <c r="G17" i="4"/>
  <c r="F17" i="4"/>
  <c r="K14" i="4"/>
  <c r="J14" i="4"/>
  <c r="I14" i="4"/>
  <c r="H14" i="4"/>
  <c r="G14" i="4"/>
  <c r="F14" i="4"/>
  <c r="F12" i="4"/>
  <c r="G5" i="4"/>
  <c r="F11" i="4"/>
  <c r="F5" i="4" s="1"/>
  <c r="I5" i="4" l="1"/>
  <c r="I4" i="4" s="1"/>
  <c r="F4" i="4"/>
  <c r="J5" i="4"/>
  <c r="J4" i="4" s="1"/>
  <c r="G4" i="4"/>
  <c r="K5" i="4"/>
  <c r="K4" i="4" s="1"/>
  <c r="H5" i="4"/>
  <c r="H4" i="4" s="1"/>
  <c r="K19" i="1" l="1"/>
  <c r="J19" i="1"/>
  <c r="I46" i="4"/>
  <c r="K120" i="3"/>
  <c r="J120" i="3"/>
  <c r="I120" i="3"/>
  <c r="H120" i="3"/>
  <c r="G120" i="3"/>
  <c r="K116" i="3"/>
  <c r="J116" i="3"/>
  <c r="I116" i="3"/>
  <c r="H116" i="3"/>
  <c r="G116" i="3"/>
  <c r="K94" i="3"/>
  <c r="J94" i="3"/>
  <c r="I94" i="3"/>
  <c r="H94" i="3"/>
  <c r="G94" i="3"/>
  <c r="F94" i="3"/>
  <c r="F120" i="3"/>
  <c r="I85" i="3"/>
  <c r="H85" i="3"/>
  <c r="G85" i="3"/>
  <c r="F85" i="3"/>
  <c r="I82" i="3"/>
  <c r="H82" i="3"/>
  <c r="G82" i="3"/>
  <c r="F82" i="3"/>
  <c r="I77" i="3"/>
  <c r="H77" i="3"/>
  <c r="G77" i="3"/>
  <c r="F77" i="3"/>
  <c r="F74" i="3"/>
  <c r="F48" i="4" s="1"/>
  <c r="I28" i="3"/>
  <c r="H28" i="3"/>
  <c r="G28" i="3"/>
  <c r="F28" i="3"/>
  <c r="I22" i="3"/>
  <c r="H22" i="3"/>
  <c r="G22" i="3"/>
  <c r="F22" i="3"/>
  <c r="I12" i="3"/>
  <c r="H12" i="3"/>
  <c r="G12" i="3"/>
  <c r="F12" i="3"/>
  <c r="G42" i="3"/>
  <c r="K8" i="3"/>
  <c r="J8" i="3"/>
  <c r="I21" i="1"/>
  <c r="B44" i="3" l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I42" i="3"/>
  <c r="K30" i="1"/>
  <c r="J30" i="1"/>
  <c r="H30" i="1"/>
  <c r="G30" i="1"/>
  <c r="F30" i="1"/>
  <c r="I30" i="1"/>
  <c r="I8" i="1"/>
  <c r="I19" i="1"/>
  <c r="K77" i="3" l="1"/>
  <c r="J77" i="3"/>
  <c r="K28" i="3"/>
  <c r="J28" i="3"/>
  <c r="H74" i="3"/>
  <c r="H48" i="4" s="1"/>
  <c r="K13" i="1"/>
  <c r="J13" i="1"/>
  <c r="I13" i="1"/>
  <c r="I7" i="1" s="1"/>
  <c r="H13" i="1"/>
  <c r="G13" i="1"/>
  <c r="F13" i="1"/>
  <c r="H8" i="1"/>
  <c r="K21" i="1"/>
  <c r="J21" i="1"/>
  <c r="H21" i="1"/>
  <c r="J46" i="4"/>
  <c r="H46" i="4"/>
  <c r="G46" i="4"/>
  <c r="F46" i="4"/>
  <c r="F116" i="3"/>
  <c r="K85" i="3"/>
  <c r="J85" i="3"/>
  <c r="K82" i="3"/>
  <c r="J82" i="3"/>
  <c r="K74" i="3"/>
  <c r="K48" i="4" s="1"/>
  <c r="J74" i="3"/>
  <c r="J48" i="4" s="1"/>
  <c r="I74" i="3"/>
  <c r="I48" i="4" s="1"/>
  <c r="G74" i="3"/>
  <c r="G48" i="4" s="1"/>
  <c r="K70" i="3"/>
  <c r="J70" i="3"/>
  <c r="I70" i="3"/>
  <c r="H70" i="3"/>
  <c r="G70" i="3"/>
  <c r="F70" i="3"/>
  <c r="K42" i="3"/>
  <c r="J42" i="3"/>
  <c r="H42" i="3"/>
  <c r="F42" i="3"/>
  <c r="F3" i="3" s="1"/>
  <c r="K22" i="3"/>
  <c r="K12" i="3"/>
  <c r="J12" i="3"/>
  <c r="K5" i="3"/>
  <c r="J5" i="3"/>
  <c r="I5" i="3"/>
  <c r="H5" i="3"/>
  <c r="G5" i="3"/>
  <c r="F5" i="3"/>
  <c r="K55" i="1"/>
  <c r="J55" i="1"/>
  <c r="I55" i="1"/>
  <c r="H55" i="1"/>
  <c r="G55" i="1"/>
  <c r="F55" i="1"/>
  <c r="K43" i="1"/>
  <c r="I43" i="1"/>
  <c r="H43" i="1"/>
  <c r="G43" i="1"/>
  <c r="K40" i="1"/>
  <c r="J40" i="1"/>
  <c r="I40" i="1"/>
  <c r="H40" i="1"/>
  <c r="G40" i="1"/>
  <c r="F40" i="1"/>
  <c r="H19" i="1"/>
  <c r="G19" i="1"/>
  <c r="F19" i="1"/>
  <c r="K8" i="1"/>
  <c r="J8" i="1"/>
  <c r="G8" i="1"/>
  <c r="K5" i="1"/>
  <c r="J5" i="1"/>
  <c r="I5" i="1"/>
  <c r="H5" i="1"/>
  <c r="G3" i="3" l="1"/>
  <c r="G129" i="3" s="1"/>
  <c r="G47" i="4" s="1"/>
  <c r="H3" i="3"/>
  <c r="H129" i="3" s="1"/>
  <c r="H47" i="4" s="1"/>
  <c r="J3" i="3"/>
  <c r="J129" i="3" s="1"/>
  <c r="J47" i="4" s="1"/>
  <c r="K3" i="3"/>
  <c r="K129" i="3" s="1"/>
  <c r="K47" i="4" s="1"/>
  <c r="I39" i="1"/>
  <c r="I3" i="3"/>
  <c r="I129" i="3" s="1"/>
  <c r="F7" i="1"/>
  <c r="G7" i="1"/>
  <c r="G39" i="1" s="1"/>
  <c r="G56" i="1" s="1"/>
  <c r="G50" i="4" s="1"/>
  <c r="F129" i="3"/>
  <c r="F47" i="4" s="1"/>
  <c r="F56" i="1"/>
  <c r="F50" i="4" s="1"/>
  <c r="J7" i="1"/>
  <c r="J39" i="1" s="1"/>
  <c r="J56" i="1" s="1"/>
  <c r="J50" i="4" s="1"/>
  <c r="K7" i="1"/>
  <c r="K39" i="1" s="1"/>
  <c r="K56" i="1" s="1"/>
  <c r="K50" i="4" s="1"/>
  <c r="H7" i="1"/>
  <c r="H39" i="1" s="1"/>
  <c r="H56" i="1" s="1"/>
  <c r="H50" i="4" s="1"/>
  <c r="I47" i="4" l="1"/>
  <c r="J49" i="4"/>
  <c r="J51" i="4" s="1"/>
  <c r="K49" i="4"/>
  <c r="K51" i="4" s="1"/>
  <c r="H49" i="4"/>
  <c r="H51" i="4" s="1"/>
  <c r="F49" i="4"/>
  <c r="F51" i="4" s="1"/>
  <c r="G49" i="4"/>
  <c r="G51" i="4" s="1"/>
  <c r="A9" i="5"/>
  <c r="I56" i="1"/>
  <c r="I50" i="4" s="1"/>
  <c r="I49" i="4" l="1"/>
  <c r="I51" i="4" s="1"/>
  <c r="F9" i="5"/>
  <c r="I13" i="5" s="1"/>
</calcChain>
</file>

<file path=xl/sharedStrings.xml><?xml version="1.0" encoding="utf-8"?>
<sst xmlns="http://schemas.openxmlformats.org/spreadsheetml/2006/main" count="447" uniqueCount="269">
  <si>
    <t>BEŽNÉ PRÍJMY</t>
  </si>
  <si>
    <t>kategória</t>
  </si>
  <si>
    <t>položka</t>
  </si>
  <si>
    <t>podpoložka</t>
  </si>
  <si>
    <t>Ukazovateľ</t>
  </si>
  <si>
    <t>Tovary a služby</t>
  </si>
  <si>
    <t>MZDY SPOLU</t>
  </si>
  <si>
    <t>MZDY PREVÁDZKA ÚRADU</t>
  </si>
  <si>
    <t>001</t>
  </si>
  <si>
    <t>Cestovné náhrady</t>
  </si>
  <si>
    <t>Príplatky</t>
  </si>
  <si>
    <t>Energie, voda, telek.</t>
  </si>
  <si>
    <t>Odmeny</t>
  </si>
  <si>
    <t>Elektrická energia</t>
  </si>
  <si>
    <t>Odstupné, odchodné</t>
  </si>
  <si>
    <t>002</t>
  </si>
  <si>
    <t>003</t>
  </si>
  <si>
    <t>004</t>
  </si>
  <si>
    <t>005</t>
  </si>
  <si>
    <t>DAŇOVÉ PRÍJMY</t>
  </si>
  <si>
    <t>007</t>
  </si>
  <si>
    <t>Príspevok na DDP</t>
  </si>
  <si>
    <t>Verejné osvetlenie 640</t>
  </si>
  <si>
    <t>MZDY POSLANCI</t>
  </si>
  <si>
    <t>Verejné osvetlenie IBV</t>
  </si>
  <si>
    <t>Plyn</t>
  </si>
  <si>
    <t>Vodné stočné</t>
  </si>
  <si>
    <t>Poštovné a telekom. Služby,RTVS</t>
  </si>
  <si>
    <t>Materiál</t>
  </si>
  <si>
    <t>Interiérové vybavenie</t>
  </si>
  <si>
    <t>Výnos dane z príjmov poukázaný úz.samospráve</t>
  </si>
  <si>
    <t>NEDAŇOVÉ PRÍJMY</t>
  </si>
  <si>
    <t>Nákup VT</t>
  </si>
  <si>
    <t>Prevádzkové stroje, prístroje, náradie</t>
  </si>
  <si>
    <t>006</t>
  </si>
  <si>
    <t>Všeobecný materiál</t>
  </si>
  <si>
    <t>Poslanci</t>
  </si>
  <si>
    <t>009</t>
  </si>
  <si>
    <t>Knihy, časopisy, noviny</t>
  </si>
  <si>
    <t>Príjmy z podnikania a vlastníctva majetku</t>
  </si>
  <si>
    <t>010</t>
  </si>
  <si>
    <t>Pracovné odevy</t>
  </si>
  <si>
    <t>015</t>
  </si>
  <si>
    <t>016</t>
  </si>
  <si>
    <t>Reprezentačné</t>
  </si>
  <si>
    <t>013</t>
  </si>
  <si>
    <t>Dopravné</t>
  </si>
  <si>
    <t>Palivo na dopravné účely, oleje, mazivá</t>
  </si>
  <si>
    <t>Príjmy z aparatúry</t>
  </si>
  <si>
    <t>Príjem zo správy majetku-DI Na Hore</t>
  </si>
  <si>
    <t>Administratívne poplatky a iné poplatky a platby</t>
  </si>
  <si>
    <t>Servis, opravy, údržba MV</t>
  </si>
  <si>
    <t>Poistenie MV</t>
  </si>
  <si>
    <t>Ostatné poplatky</t>
  </si>
  <si>
    <t>Prepravné a nájom dopravných prostriedkov</t>
  </si>
  <si>
    <t>Dialničné známky, karty, poplatky</t>
  </si>
  <si>
    <t>ODMENY ZAM. MIMO PRACOVNÉHO POMERU</t>
  </si>
  <si>
    <t>Rutinná a štandardná údržba</t>
  </si>
  <si>
    <t>027</t>
  </si>
  <si>
    <t>Dohody  o vykonaní práce</t>
  </si>
  <si>
    <t>Správne poplatky - hrobové miesta</t>
  </si>
  <si>
    <t>Za porušenie predpisov</t>
  </si>
  <si>
    <t>Za predaj výrobkov, tovarov a služieb</t>
  </si>
  <si>
    <t>Údržba VT</t>
  </si>
  <si>
    <t>Za predaj výrobkov, tovarov a služieb - BONA s.r.o.</t>
  </si>
  <si>
    <t xml:space="preserve">                                                                                        </t>
  </si>
  <si>
    <t>Údržba prevádzk. Strojov, prístrojov a zariad.</t>
  </si>
  <si>
    <t>Úroky z tuzemských úverov a pôžičiek a vkladov</t>
  </si>
  <si>
    <t>Údržba budov, objektov a ich častí</t>
  </si>
  <si>
    <t>Údržba verejného osvetlenia ( 0640 )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</si>
  <si>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</si>
  <si>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</si>
  <si>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>Údržba softvéru</t>
  </si>
  <si>
    <t>Nájom ciest, komunitného parku</t>
  </si>
  <si>
    <t>Nájom prev. strojov a zariadení - multif. zar.</t>
  </si>
  <si>
    <t>Úroky na bankových účtoch</t>
  </si>
  <si>
    <t>Nájom strojov a zariadení DI Na Hore</t>
  </si>
  <si>
    <t>Iné nedaňové príjmy</t>
  </si>
  <si>
    <t>008</t>
  </si>
  <si>
    <t xml:space="preserve">Z odvodov z hazardných hier </t>
  </si>
  <si>
    <t>Služby spolu</t>
  </si>
  <si>
    <t>012</t>
  </si>
  <si>
    <t>Príjem z dobropisov SPP, VSE,VVS</t>
  </si>
  <si>
    <t>Školenia, kurzy, semináre</t>
  </si>
  <si>
    <t>CD DFD Krasňanka</t>
  </si>
  <si>
    <t>Kúpa dresov pre nohejbal.klub</t>
  </si>
  <si>
    <t>Kúpa kostýmov pre DFS Krasňanka</t>
  </si>
  <si>
    <t>017</t>
  </si>
  <si>
    <t>Kultúrne a športové akcie</t>
  </si>
  <si>
    <t>Krasňanský ples</t>
  </si>
  <si>
    <t>KAPITÁLOVÉ  VÝDAVKY</t>
  </si>
  <si>
    <t>Klub seniorov 0820</t>
  </si>
  <si>
    <t>Tuzemské kapitálové  granty a transfery</t>
  </si>
  <si>
    <t>Vydávanie časopisu Krasňančan 0830</t>
  </si>
  <si>
    <t>Propagácia, reklama, údržba web stránky</t>
  </si>
  <si>
    <t>Všeobecné služby</t>
  </si>
  <si>
    <t>Špeciálne služby - dodávateľskym spôsobom</t>
  </si>
  <si>
    <t>Poplatky a odvody - súdne, notárske, správne</t>
  </si>
  <si>
    <t>014</t>
  </si>
  <si>
    <t>Stravovanie zamestnancov</t>
  </si>
  <si>
    <t>Poistenie majetku</t>
  </si>
  <si>
    <t>Prídel do sociálneho fondu</t>
  </si>
  <si>
    <t>035</t>
  </si>
  <si>
    <t>Dane, poplatky /pes, RTVS, komunálny odpad/</t>
  </si>
  <si>
    <t>026</t>
  </si>
  <si>
    <t>Stravovanie seniorov</t>
  </si>
  <si>
    <t xml:space="preserve">Finančné služby </t>
  </si>
  <si>
    <t>Poplatky a odvody - bankové</t>
  </si>
  <si>
    <t>Špeciálne služby - auditor</t>
  </si>
  <si>
    <t xml:space="preserve">Projekčná a inžinierska činnosť </t>
  </si>
  <si>
    <t>Splátka úrokov za úver</t>
  </si>
  <si>
    <t>Finančné operácie - výdaj</t>
  </si>
  <si>
    <t>Iné príjmy - Letný tábor</t>
  </si>
  <si>
    <t>Výstavba ulice Na Močidlách</t>
  </si>
  <si>
    <t xml:space="preserve">Splátka úveru </t>
  </si>
  <si>
    <t>Správa a údržba ciest 0451</t>
  </si>
  <si>
    <t>Iné príjmy</t>
  </si>
  <si>
    <t>Výstavba chodníkov na ul.Golianova</t>
  </si>
  <si>
    <t>Výstavba Workoutového ihriska a FITPARKU</t>
  </si>
  <si>
    <t>GRANTY A TRANSFERY</t>
  </si>
  <si>
    <t>Všeobecný materiál - posyp ciest</t>
  </si>
  <si>
    <t>Údržba komunikácií</t>
  </si>
  <si>
    <t>Tuzemské bežné granty a transfery</t>
  </si>
  <si>
    <t>Voľby</t>
  </si>
  <si>
    <t>Nakladanie s odpadmi 0510</t>
  </si>
  <si>
    <t>Odvoz odpadu, deratizácia</t>
  </si>
  <si>
    <t>Trasnsfer zo ŠR - MK</t>
  </si>
  <si>
    <t>Verejná zeleň - kosenie</t>
  </si>
  <si>
    <t>Podielové dane za psa</t>
  </si>
  <si>
    <t>Údržba a čistenie kanalizácie</t>
  </si>
  <si>
    <t>ÚPSVAR</t>
  </si>
  <si>
    <t xml:space="preserve">KAPITÁLOVÉ VÝDAVKY </t>
  </si>
  <si>
    <t>Refundácia stravy</t>
  </si>
  <si>
    <t>REGOB</t>
  </si>
  <si>
    <t>Revízie /kotol,komíny,IBP,elektrorevízie/</t>
  </si>
  <si>
    <t>Služby za údržbu a čistenie kanalizácie</t>
  </si>
  <si>
    <t xml:space="preserve">BEŽNÉ VÝDAVKY </t>
  </si>
  <si>
    <t>Náhradné diely kanalizácie-nákup čerpadiel</t>
  </si>
  <si>
    <t xml:space="preserve">BEŽNÉ PRÍJMY SPOLU : </t>
  </si>
  <si>
    <t>BEŽNÉ TRANSFERY</t>
  </si>
  <si>
    <t xml:space="preserve">Transfery jednotlivcom a a n.o. </t>
  </si>
  <si>
    <t>Futbalový klub Krásna</t>
  </si>
  <si>
    <t xml:space="preserve">Obč. združenie IBV  Záhumnie Krásna </t>
  </si>
  <si>
    <t>FINANČNÉ OPERÁCIE</t>
  </si>
  <si>
    <t>FINANĆNÉ OPERÁCIE VÝDAVKOVÉ</t>
  </si>
  <si>
    <t>Kaštieľ v Krásnej, n.o.</t>
  </si>
  <si>
    <t>ZŠ s MŠ sv. Marka Križina</t>
  </si>
  <si>
    <t>MŠ Žiacka</t>
  </si>
  <si>
    <t>Rím-katolícka cirkev, farnosť Košice-Krásna</t>
  </si>
  <si>
    <t>Krasňanka DFS</t>
  </si>
  <si>
    <t xml:space="preserve">Klub chovateľov poštových holubov </t>
  </si>
  <si>
    <t>Pimpollo OZ</t>
  </si>
  <si>
    <t>Gaštanové krídla</t>
  </si>
  <si>
    <t>Členské príspevky ZMOS, RZMK</t>
  </si>
  <si>
    <t xml:space="preserve">FINANČNÉ OPERÁCIE SPOLU : </t>
  </si>
  <si>
    <t>Dávka v hmotnej núdzi, sociálna výpomoc</t>
  </si>
  <si>
    <t>Aktivačné práce</t>
  </si>
  <si>
    <t>Poistenie aktiv. Pracovníkov</t>
  </si>
  <si>
    <t>Prac.materiál pre aktivačných pracovníkov</t>
  </si>
  <si>
    <t>Všeobecný materiál - aktivačné práce</t>
  </si>
  <si>
    <t>VOĽBY  ( 0160 )</t>
  </si>
  <si>
    <t>Telekomunikačné služby</t>
  </si>
  <si>
    <t>Pohonné hmoty</t>
  </si>
  <si>
    <t>Stravné</t>
  </si>
  <si>
    <t>Odmeny členom VK+zapisovateľom</t>
  </si>
  <si>
    <t xml:space="preserve">PRÍJMY </t>
  </si>
  <si>
    <t>Odmeny DOVP/doručovanie, tech.príprava</t>
  </si>
  <si>
    <t>VÝDAVKY</t>
  </si>
  <si>
    <t xml:space="preserve">Bežné príjmy </t>
  </si>
  <si>
    <t xml:space="preserve">KAPITÁLOVÉ  PRÍJMY </t>
  </si>
  <si>
    <t>Bežné výdavky</t>
  </si>
  <si>
    <t xml:space="preserve">Kapitálové príjmy </t>
  </si>
  <si>
    <t>Kapitálové výdavky</t>
  </si>
  <si>
    <t>Finančné operácie        príjmové</t>
  </si>
  <si>
    <t>Finančné operácie výdavkové</t>
  </si>
  <si>
    <t>Príjem z predaja pozemkov</t>
  </si>
  <si>
    <t xml:space="preserve">BEŽNÉ A KAPITÁLOVÉ  PRÍJMY SPOLU </t>
  </si>
  <si>
    <t xml:space="preserve">BEŽNÉ A KAPITÁLOVÉ VÝDAVKY SPOLU </t>
  </si>
  <si>
    <t xml:space="preserve">BEŽNÉ VÝDAVKY  SPOLU : </t>
  </si>
  <si>
    <t>Prebytok</t>
  </si>
  <si>
    <t>Transfer MMK - špot- workoutové ihrisko</t>
  </si>
  <si>
    <t>Transfer MMK</t>
  </si>
  <si>
    <t xml:space="preserve">KAPITÁLOVÉ  PRÍJMY SPOLU : </t>
  </si>
  <si>
    <t xml:space="preserve">BEŽNÉ A KAPITÁLOVÉ  PRÍJMY, FINANČNÉ OPERÁCIE  SPOLU : </t>
  </si>
  <si>
    <t>Command &amp; Conquer: Tiberium Alliances</t>
  </si>
  <si>
    <t>Transfer KSK</t>
  </si>
  <si>
    <t>Predaj Krasňanského punču</t>
  </si>
  <si>
    <t>Dary /Kosit,ocenenie dar.krvi/</t>
  </si>
  <si>
    <t>PD - kanalalizácia Pred mostom</t>
  </si>
  <si>
    <t>PD- ihrisko za MÚ</t>
  </si>
  <si>
    <t>Základný plat - zamestnanci MÚ</t>
  </si>
  <si>
    <t>Základný plat - zamestnanci ÚPSVaR</t>
  </si>
  <si>
    <t xml:space="preserve">Zástupca </t>
  </si>
  <si>
    <t>Povinné poist. - Sociálna poisťovňa/všetci/</t>
  </si>
  <si>
    <t>Poistné do ZP /všetci/</t>
  </si>
  <si>
    <t>Softwér-licencia</t>
  </si>
  <si>
    <t>Na nemocenské dávky</t>
  </si>
  <si>
    <t xml:space="preserve">Všeobecný materiál </t>
  </si>
  <si>
    <t>Údržba budov, objektov, alebo ich časti</t>
  </si>
  <si>
    <t>ZUŠ Bernoláková</t>
  </si>
  <si>
    <t>INGELAND s.ro.</t>
  </si>
  <si>
    <t>MARKAP s.r.o.</t>
  </si>
  <si>
    <t>Camelia s.r.o.</t>
  </si>
  <si>
    <t>Bazalka s.r.o.</t>
  </si>
  <si>
    <t>HEGI - Vladimír Hegeduš</t>
  </si>
  <si>
    <t>Michaela Šoltésová - U Ferča</t>
  </si>
  <si>
    <t xml:space="preserve">Telekomunikačná technika </t>
  </si>
  <si>
    <t>Konkurzy a súťaže/ohňostroj/</t>
  </si>
  <si>
    <t>Deň Krásnej</t>
  </si>
  <si>
    <t>Mikuláš</t>
  </si>
  <si>
    <t>Súťaž o najlepší guláš</t>
  </si>
  <si>
    <t>Uvítanie detí do života</t>
  </si>
  <si>
    <t>Zostatok z predchádzajúcich rokov</t>
  </si>
  <si>
    <t>40</t>
  </si>
  <si>
    <t>Šípkari  I.</t>
  </si>
  <si>
    <t>Šípkari  II.</t>
  </si>
  <si>
    <t>Špeciálne služby  /Príkazná zmluva/</t>
  </si>
  <si>
    <t>Enviroprojekt-Biodivezita</t>
  </si>
  <si>
    <t>MDŽ a Deň matiek</t>
  </si>
  <si>
    <t>Deň deti</t>
  </si>
  <si>
    <t>Kapitálový príjem z  vratiek /dotácie, transféry /</t>
  </si>
  <si>
    <t>Nákup dopravného prostriedku</t>
  </si>
  <si>
    <t>Príjmy z prenajatých pozemkov a reklám</t>
  </si>
  <si>
    <t xml:space="preserve">Príjmy z prenajatých priestorov   </t>
  </si>
  <si>
    <t>Príjem z vratiek - zdravotné</t>
  </si>
  <si>
    <t>Návrh 2020</t>
  </si>
  <si>
    <t>Návrh 2021</t>
  </si>
  <si>
    <t>Výkup poz. IBV Záhumnie  Zelená</t>
  </si>
  <si>
    <t>Tesco projekt</t>
  </si>
  <si>
    <t>Splátka leasingu</t>
  </si>
  <si>
    <t>Dotácia z ministerstva</t>
  </si>
  <si>
    <t>Prevod  prostriedkov  - Rezervný fond</t>
  </si>
  <si>
    <t>PRÍJMY SPOLU</t>
  </si>
  <si>
    <t>OSOBNÉ NÁKLADY</t>
  </si>
  <si>
    <t xml:space="preserve">VÝDAVKY CELKOM </t>
  </si>
  <si>
    <t xml:space="preserve">Výstavba cesty, chodníkov a oplotenia - Prašná </t>
  </si>
  <si>
    <t xml:space="preserve">Energetický audit pre objetk ZŠ s MŠ </t>
  </si>
  <si>
    <t>Prekládka tlak.kanalizácie Keldišova - Golianova</t>
  </si>
  <si>
    <t>PRÍJMY - VÝDAJE</t>
  </si>
  <si>
    <t>Skutočnosť  2018</t>
  </si>
  <si>
    <t>Skutočnosť 2018</t>
  </si>
  <si>
    <t>Skutočnosť 2017</t>
  </si>
  <si>
    <t>Očakávaná s.2019</t>
  </si>
  <si>
    <t>Transfer mesto Košice</t>
  </si>
  <si>
    <t>Príjem z predaja majetku /dom Kuzmice/</t>
  </si>
  <si>
    <t>Rozpočet 2019</t>
  </si>
  <si>
    <t>Lokalita Vyšný dvor</t>
  </si>
  <si>
    <t>Nákup objektov /stĺpy VO Na Hore/</t>
  </si>
  <si>
    <t>Prípravná a projektová dokumentácia</t>
  </si>
  <si>
    <t>Rekonst.ciet /ul 1.mája,Benkova,Krajná, Goldíro</t>
  </si>
  <si>
    <t>Nákup prev.strojov,prístrojov a zariadení</t>
  </si>
  <si>
    <t>Skutočnoť 2017</t>
  </si>
  <si>
    <t>Výstavba chodníkov ul.Žiacká, ul.Opátska</t>
  </si>
  <si>
    <t>Palivo, oleje - traktor -údržba komunikácií</t>
  </si>
  <si>
    <t xml:space="preserve">                                                                                         NÁVRH PROGRAMOVÉHO ROZPOČTU NA ROK 2020 ( V € )</t>
  </si>
  <si>
    <t xml:space="preserve">                                                                                         NÁVRH PROGRAMOVÉHO ROZPOČTU NA ROK 2020( V € )</t>
  </si>
  <si>
    <t xml:space="preserve">                                                                                     NÁVRH PROGRAMOVÉHO ROZPOČTU NA ROK 2020 ( V € )</t>
  </si>
  <si>
    <t>NÁVRH ROZPOČTU NA ROK 2020 - REKAPITULÁCIA</t>
  </si>
  <si>
    <t>Objekt ZŠ a MŠ sv. Križina</t>
  </si>
  <si>
    <t>Očakávaná skut. 2019</t>
  </si>
  <si>
    <t>IBV Prašná - financovanie</t>
  </si>
  <si>
    <t>Špeciálne služby - GP, dopravné značenia</t>
  </si>
  <si>
    <t>Prašná - pozemky spolufinancovanie</t>
  </si>
  <si>
    <t>Nákup nákladných vozdiel a príslušenstva</t>
  </si>
  <si>
    <t>Komunikácia sv. Gorazda</t>
  </si>
  <si>
    <t>Komuntný park - aktualizácia</t>
  </si>
  <si>
    <t>Zavlažovanie ihriska</t>
  </si>
  <si>
    <t>Transfer SFZ -  ihrisko</t>
  </si>
  <si>
    <t>Návrh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</si>
</sst>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23">
    <font>
      <sz val="10"/>
      <color rgb="FF000000"/>
      <name val="Arimo"/>
    </font>
    <font>
      <b/>
      <sz val="10"/>
      <name val="Calibri"/>
      <family val="2"/>
      <charset val="238"/>
    </font>
    <font>
      <sz val="10"/>
      <name val="Arimo"/>
    </font>
    <font>
      <sz val="10"/>
      <name val="Arimo"/>
    </font>
    <font>
      <sz val="10"/>
      <name val="Calibri"/>
      <family val="2"/>
      <charset val="238"/>
    </font>
    <font>
      <b/>
      <i/>
      <sz val="16"/>
      <name val="Calibri"/>
      <family val="2"/>
      <charset val="238"/>
    </font>
    <font>
      <sz val="12"/>
      <name val="Arimo"/>
    </font>
    <font>
      <sz val="14"/>
      <name val="Arimo"/>
    </font>
    <font>
      <b/>
      <sz val="14"/>
      <name val="Arimo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92D050"/>
      <name val="Arimo"/>
    </font>
    <font>
      <b/>
      <sz val="10"/>
      <name val="Arimo"/>
      <charset val="238"/>
    </font>
  </fonts>
  <fills count="7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9" xfId="0" applyNumberFormat="1" applyFont="1" applyBorder="1"/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0" xfId="0" applyFont="1"/>
    <xf numFmtId="3" fontId="14" fillId="0" borderId="4" xfId="0" applyNumberFormat="1" applyFont="1" applyBorder="1" applyAlignment="1">
      <alignment horizontal="right"/>
    </xf>
    <xf numFmtId="3" fontId="13" fillId="0" borderId="4" xfId="0" applyNumberFormat="1" applyFont="1" applyBorder="1"/>
    <xf numFmtId="3" fontId="14" fillId="0" borderId="4" xfId="0" applyNumberFormat="1" applyFont="1" applyBorder="1"/>
    <xf numFmtId="3" fontId="11" fillId="3" borderId="4" xfId="0" applyNumberFormat="1" applyFont="1" applyFill="1" applyBorder="1"/>
    <xf numFmtId="3" fontId="11" fillId="3" borderId="4" xfId="0" applyNumberFormat="1" applyFont="1" applyFill="1" applyBorder="1" applyAlignment="1">
      <alignment horizontal="right"/>
    </xf>
    <xf numFmtId="3" fontId="11" fillId="3" borderId="8" xfId="0" applyNumberFormat="1" applyFont="1" applyFill="1" applyBorder="1" applyAlignment="1">
      <alignment horizontal="right"/>
    </xf>
    <xf numFmtId="3" fontId="10" fillId="0" borderId="4" xfId="0" applyNumberFormat="1" applyFont="1" applyBorder="1"/>
    <xf numFmtId="3" fontId="10" fillId="0" borderId="4" xfId="0" applyNumberFormat="1" applyFont="1" applyBorder="1" applyAlignment="1">
      <alignment horizontal="right"/>
    </xf>
    <xf numFmtId="3" fontId="13" fillId="0" borderId="0" xfId="0" applyNumberFormat="1" applyFont="1"/>
    <xf numFmtId="0" fontId="10" fillId="3" borderId="4" xfId="0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4" fontId="11" fillId="3" borderId="4" xfId="0" applyNumberFormat="1" applyFont="1" applyFill="1" applyBorder="1"/>
    <xf numFmtId="0" fontId="10" fillId="0" borderId="4" xfId="0" applyFont="1" applyBorder="1" applyAlignment="1">
      <alignment horizontal="center"/>
    </xf>
    <xf numFmtId="0" fontId="16" fillId="0" borderId="4" xfId="0" applyFont="1" applyBorder="1"/>
    <xf numFmtId="0" fontId="12" fillId="0" borderId="4" xfId="0" applyFont="1" applyBorder="1"/>
    <xf numFmtId="0" fontId="13" fillId="0" borderId="4" xfId="0" applyFont="1" applyBorder="1"/>
    <xf numFmtId="0" fontId="11" fillId="0" borderId="23" xfId="0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0" fillId="0" borderId="23" xfId="0" applyFont="1" applyBorder="1"/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/>
    <xf numFmtId="0" fontId="11" fillId="3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3" fillId="0" borderId="13" xfId="0" applyFont="1" applyBorder="1"/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3" fillId="0" borderId="32" xfId="0" applyFont="1" applyBorder="1"/>
    <xf numFmtId="0" fontId="11" fillId="0" borderId="34" xfId="0" applyFont="1" applyBorder="1" applyAlignment="1">
      <alignment vertical="center"/>
    </xf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38" xfId="0" applyFont="1" applyBorder="1"/>
    <xf numFmtId="0" fontId="11" fillId="3" borderId="39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4" fontId="11" fillId="3" borderId="42" xfId="0" applyNumberFormat="1" applyFont="1" applyFill="1" applyBorder="1"/>
    <xf numFmtId="0" fontId="10" fillId="0" borderId="41" xfId="0" applyFont="1" applyBorder="1"/>
    <xf numFmtId="0" fontId="13" fillId="0" borderId="8" xfId="0" applyFont="1" applyBorder="1"/>
    <xf numFmtId="0" fontId="12" fillId="0" borderId="8" xfId="0" applyFont="1" applyBorder="1" applyAlignment="1">
      <alignment horizontal="left"/>
    </xf>
    <xf numFmtId="0" fontId="10" fillId="0" borderId="43" xfId="0" applyFont="1" applyBorder="1"/>
    <xf numFmtId="0" fontId="11" fillId="0" borderId="45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0" fontId="11" fillId="0" borderId="43" xfId="0" applyFont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8" fillId="0" borderId="23" xfId="0" applyFont="1" applyBorder="1" applyAlignment="1">
      <alignment wrapText="1"/>
    </xf>
    <xf numFmtId="0" fontId="12" fillId="3" borderId="8" xfId="0" applyFont="1" applyFill="1" applyBorder="1" applyAlignment="1">
      <alignment horizontal="left"/>
    </xf>
    <xf numFmtId="0" fontId="10" fillId="0" borderId="46" xfId="0" applyFont="1" applyBorder="1"/>
    <xf numFmtId="0" fontId="11" fillId="3" borderId="12" xfId="0" applyFont="1" applyFill="1" applyBorder="1"/>
    <xf numFmtId="0" fontId="12" fillId="3" borderId="13" xfId="0" applyFont="1" applyFill="1" applyBorder="1" applyAlignment="1">
      <alignment horizontal="left" vertical="top"/>
    </xf>
    <xf numFmtId="0" fontId="11" fillId="0" borderId="39" xfId="0" applyFont="1" applyBorder="1" applyAlignment="1">
      <alignment horizontal="center"/>
    </xf>
    <xf numFmtId="0" fontId="10" fillId="0" borderId="8" xfId="0" applyFont="1" applyBorder="1"/>
    <xf numFmtId="0" fontId="11" fillId="0" borderId="41" xfId="0" applyFont="1" applyBorder="1"/>
    <xf numFmtId="0" fontId="17" fillId="3" borderId="48" xfId="0" applyFont="1" applyFill="1" applyBorder="1" applyAlignment="1">
      <alignment horizontal="center"/>
    </xf>
    <xf numFmtId="0" fontId="13" fillId="3" borderId="48" xfId="0" applyFont="1" applyFill="1" applyBorder="1"/>
    <xf numFmtId="0" fontId="17" fillId="3" borderId="49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7" fillId="3" borderId="8" xfId="0" applyFont="1" applyFill="1" applyBorder="1" applyAlignment="1">
      <alignment horizontal="center" vertical="center"/>
    </xf>
    <xf numFmtId="0" fontId="0" fillId="0" borderId="23" xfId="0" applyBorder="1"/>
    <xf numFmtId="3" fontId="11" fillId="0" borderId="4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7" fillId="3" borderId="29" xfId="0" applyFont="1" applyFill="1" applyBorder="1" applyAlignment="1">
      <alignment horizontal="left" vertical="center"/>
    </xf>
    <xf numFmtId="0" fontId="10" fillId="3" borderId="29" xfId="0" applyFont="1" applyFill="1" applyBorder="1"/>
    <xf numFmtId="49" fontId="11" fillId="3" borderId="29" xfId="0" applyNumberFormat="1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/>
    </xf>
    <xf numFmtId="0" fontId="11" fillId="3" borderId="53" xfId="0" applyFont="1" applyFill="1" applyBorder="1"/>
    <xf numFmtId="0" fontId="10" fillId="3" borderId="53" xfId="0" applyFont="1" applyFill="1" applyBorder="1"/>
    <xf numFmtId="0" fontId="12" fillId="3" borderId="54" xfId="0" applyFont="1" applyFill="1" applyBorder="1"/>
    <xf numFmtId="0" fontId="17" fillId="3" borderId="58" xfId="0" applyFont="1" applyFill="1" applyBorder="1" applyAlignment="1">
      <alignment horizontal="left" vertical="center"/>
    </xf>
    <xf numFmtId="0" fontId="17" fillId="0" borderId="59" xfId="0" applyFont="1" applyBorder="1" applyAlignment="1">
      <alignment vertical="center"/>
    </xf>
    <xf numFmtId="0" fontId="10" fillId="0" borderId="60" xfId="0" applyFont="1" applyBorder="1"/>
    <xf numFmtId="0" fontId="10" fillId="0" borderId="61" xfId="0" applyFont="1" applyBorder="1"/>
    <xf numFmtId="0" fontId="11" fillId="0" borderId="62" xfId="0" applyFont="1" applyBorder="1" applyAlignment="1">
      <alignment horizontal="left"/>
    </xf>
    <xf numFmtId="3" fontId="11" fillId="0" borderId="54" xfId="0" applyNumberFormat="1" applyFont="1" applyBorder="1" applyAlignment="1">
      <alignment horizontal="right"/>
    </xf>
    <xf numFmtId="0" fontId="11" fillId="0" borderId="5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3" fontId="11" fillId="0" borderId="28" xfId="0" applyNumberFormat="1" applyFont="1" applyBorder="1" applyAlignment="1">
      <alignment horizontal="right"/>
    </xf>
    <xf numFmtId="3" fontId="11" fillId="0" borderId="44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5" fillId="0" borderId="44" xfId="0" applyNumberFormat="1" applyFont="1" applyBorder="1" applyAlignment="1">
      <alignment horizontal="right" vertical="center"/>
    </xf>
    <xf numFmtId="0" fontId="3" fillId="0" borderId="23" xfId="0" applyFont="1" applyBorder="1"/>
    <xf numFmtId="4" fontId="16" fillId="0" borderId="23" xfId="0" applyNumberFormat="1" applyFont="1" applyBorder="1" applyAlignment="1">
      <alignment vertical="center"/>
    </xf>
    <xf numFmtId="0" fontId="11" fillId="0" borderId="46" xfId="0" applyFont="1" applyBorder="1" applyAlignment="1">
      <alignment horizontal="left" vertical="center"/>
    </xf>
    <xf numFmtId="0" fontId="17" fillId="0" borderId="29" xfId="0" applyFont="1" applyBorder="1" applyAlignment="1">
      <alignment vertical="center"/>
    </xf>
    <xf numFmtId="3" fontId="11" fillId="0" borderId="29" xfId="0" applyNumberFormat="1" applyFont="1" applyBorder="1"/>
    <xf numFmtId="0" fontId="11" fillId="3" borderId="4" xfId="0" applyFont="1" applyFill="1" applyBorder="1"/>
    <xf numFmtId="3" fontId="11" fillId="3" borderId="4" xfId="0" applyNumberFormat="1" applyFont="1" applyFill="1" applyBorder="1" applyAlignment="1">
      <alignment horizontal="right" vertical="center"/>
    </xf>
    <xf numFmtId="3" fontId="11" fillId="3" borderId="8" xfId="0" applyNumberFormat="1" applyFont="1" applyFill="1" applyBorder="1" applyAlignment="1">
      <alignment horizontal="right" vertical="center"/>
    </xf>
    <xf numFmtId="3" fontId="11" fillId="3" borderId="4" xfId="0" applyNumberFormat="1" applyFont="1" applyFill="1" applyBorder="1" applyAlignment="1">
      <alignment vertical="center"/>
    </xf>
    <xf numFmtId="3" fontId="10" fillId="0" borderId="8" xfId="0" applyNumberFormat="1" applyFont="1" applyBorder="1"/>
    <xf numFmtId="3" fontId="15" fillId="3" borderId="8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3" fontId="11" fillId="3" borderId="42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3" fontId="11" fillId="0" borderId="42" xfId="0" applyNumberFormat="1" applyFont="1" applyBorder="1" applyAlignment="1">
      <alignment vertical="center"/>
    </xf>
    <xf numFmtId="3" fontId="10" fillId="0" borderId="42" xfId="0" applyNumberFormat="1" applyFont="1" applyBorder="1"/>
    <xf numFmtId="3" fontId="10" fillId="0" borderId="8" xfId="0" applyNumberFormat="1" applyFont="1" applyBorder="1" applyAlignment="1">
      <alignment horizontal="right"/>
    </xf>
    <xf numFmtId="3" fontId="10" fillId="0" borderId="42" xfId="0" applyNumberFormat="1" applyFont="1" applyBorder="1" applyAlignment="1">
      <alignment horizontal="right"/>
    </xf>
    <xf numFmtId="0" fontId="10" fillId="3" borderId="41" xfId="0" applyFont="1" applyFill="1" applyBorder="1"/>
    <xf numFmtId="0" fontId="11" fillId="3" borderId="8" xfId="0" applyFont="1" applyFill="1" applyBorder="1"/>
    <xf numFmtId="3" fontId="11" fillId="3" borderId="42" xfId="0" applyNumberFormat="1" applyFont="1" applyFill="1" applyBorder="1" applyAlignment="1">
      <alignment horizontal="right"/>
    </xf>
    <xf numFmtId="0" fontId="10" fillId="0" borderId="47" xfId="0" applyFont="1" applyBorder="1"/>
    <xf numFmtId="0" fontId="11" fillId="0" borderId="48" xfId="0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0" fontId="10" fillId="0" borderId="49" xfId="0" applyFont="1" applyBorder="1"/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0" fontId="11" fillId="3" borderId="3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0" fillId="0" borderId="64" xfId="0" applyFont="1" applyBorder="1"/>
    <xf numFmtId="0" fontId="10" fillId="0" borderId="65" xfId="0" applyFont="1" applyBorder="1"/>
    <xf numFmtId="0" fontId="17" fillId="0" borderId="63" xfId="0" applyFont="1" applyBorder="1"/>
    <xf numFmtId="0" fontId="13" fillId="0" borderId="64" xfId="0" applyFont="1" applyBorder="1"/>
    <xf numFmtId="0" fontId="13" fillId="0" borderId="65" xfId="0" applyFont="1" applyBorder="1"/>
    <xf numFmtId="0" fontId="9" fillId="0" borderId="29" xfId="0" applyFont="1" applyBorder="1"/>
    <xf numFmtId="0" fontId="10" fillId="0" borderId="29" xfId="0" applyFont="1" applyBorder="1"/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/>
    <xf numFmtId="0" fontId="12" fillId="3" borderId="29" xfId="0" applyFont="1" applyFill="1" applyBorder="1"/>
    <xf numFmtId="3" fontId="11" fillId="3" borderId="29" xfId="0" applyNumberFormat="1" applyFont="1" applyFill="1" applyBorder="1" applyAlignment="1">
      <alignment horizontal="right"/>
    </xf>
    <xf numFmtId="49" fontId="1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left"/>
    </xf>
    <xf numFmtId="3" fontId="13" fillId="0" borderId="29" xfId="0" applyNumberFormat="1" applyFont="1" applyBorder="1" applyAlignment="1">
      <alignment horizontal="right"/>
    </xf>
    <xf numFmtId="3" fontId="14" fillId="0" borderId="29" xfId="0" applyNumberFormat="1" applyFont="1" applyBorder="1" applyAlignment="1">
      <alignment horizontal="right"/>
    </xf>
    <xf numFmtId="0" fontId="13" fillId="4" borderId="29" xfId="0" applyFont="1" applyFill="1" applyBorder="1"/>
    <xf numFmtId="3" fontId="14" fillId="4" borderId="29" xfId="0" applyNumberFormat="1" applyFont="1" applyFill="1" applyBorder="1"/>
    <xf numFmtId="3" fontId="13" fillId="4" borderId="29" xfId="0" applyNumberFormat="1" applyFont="1" applyFill="1" applyBorder="1" applyAlignment="1">
      <alignment horizontal="right"/>
    </xf>
    <xf numFmtId="0" fontId="10" fillId="0" borderId="29" xfId="0" applyFont="1" applyBorder="1" applyAlignment="1">
      <alignment horizontal="left"/>
    </xf>
    <xf numFmtId="3" fontId="14" fillId="0" borderId="29" xfId="0" applyNumberFormat="1" applyFont="1" applyBorder="1"/>
    <xf numFmtId="3" fontId="14" fillId="0" borderId="8" xfId="0" applyNumberFormat="1" applyFont="1" applyBorder="1" applyAlignment="1">
      <alignment horizontal="right"/>
    </xf>
    <xf numFmtId="3" fontId="11" fillId="3" borderId="8" xfId="0" applyNumberFormat="1" applyFont="1" applyFill="1" applyBorder="1"/>
    <xf numFmtId="3" fontId="11" fillId="3" borderId="42" xfId="0" applyNumberFormat="1" applyFont="1" applyFill="1" applyBorder="1"/>
    <xf numFmtId="3" fontId="11" fillId="0" borderId="4" xfId="0" applyNumberFormat="1" applyFont="1" applyBorder="1"/>
    <xf numFmtId="3" fontId="11" fillId="0" borderId="8" xfId="0" applyNumberFormat="1" applyFont="1" applyBorder="1"/>
    <xf numFmtId="3" fontId="11" fillId="0" borderId="42" xfId="0" applyNumberFormat="1" applyFont="1" applyBorder="1"/>
    <xf numFmtId="3" fontId="13" fillId="0" borderId="8" xfId="0" applyNumberFormat="1" applyFont="1" applyBorder="1"/>
    <xf numFmtId="3" fontId="13" fillId="0" borderId="42" xfId="0" applyNumberFormat="1" applyFont="1" applyBorder="1"/>
    <xf numFmtId="3" fontId="10" fillId="0" borderId="18" xfId="0" applyNumberFormat="1" applyFont="1" applyBorder="1"/>
    <xf numFmtId="3" fontId="10" fillId="0" borderId="28" xfId="0" applyNumberFormat="1" applyFont="1" applyBorder="1"/>
    <xf numFmtId="3" fontId="10" fillId="0" borderId="44" xfId="0" applyNumberFormat="1" applyFont="1" applyBorder="1"/>
    <xf numFmtId="3" fontId="10" fillId="0" borderId="31" xfId="0" applyNumberFormat="1" applyFont="1" applyBorder="1"/>
    <xf numFmtId="3" fontId="10" fillId="0" borderId="32" xfId="0" applyNumberFormat="1" applyFont="1" applyBorder="1"/>
    <xf numFmtId="3" fontId="13" fillId="0" borderId="32" xfId="0" applyNumberFormat="1" applyFont="1" applyBorder="1"/>
    <xf numFmtId="3" fontId="13" fillId="0" borderId="33" xfId="0" applyNumberFormat="1" applyFont="1" applyBorder="1"/>
    <xf numFmtId="3" fontId="10" fillId="0" borderId="11" xfId="0" applyNumberFormat="1" applyFont="1" applyBorder="1"/>
    <xf numFmtId="3" fontId="10" fillId="0" borderId="10" xfId="0" applyNumberFormat="1" applyFont="1" applyBorder="1"/>
    <xf numFmtId="3" fontId="13" fillId="0" borderId="10" xfId="0" applyNumberFormat="1" applyFont="1" applyBorder="1"/>
    <xf numFmtId="3" fontId="13" fillId="0" borderId="40" xfId="0" applyNumberFormat="1" applyFont="1" applyBorder="1"/>
    <xf numFmtId="3" fontId="13" fillId="0" borderId="28" xfId="0" applyNumberFormat="1" applyFont="1" applyBorder="1"/>
    <xf numFmtId="3" fontId="10" fillId="0" borderId="1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42" xfId="0" applyNumberFormat="1" applyFont="1" applyFill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/>
    </xf>
    <xf numFmtId="3" fontId="13" fillId="0" borderId="42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3" fontId="14" fillId="0" borderId="28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 horizontal="right"/>
    </xf>
    <xf numFmtId="3" fontId="11" fillId="3" borderId="12" xfId="0" applyNumberFormat="1" applyFont="1" applyFill="1" applyBorder="1"/>
    <xf numFmtId="3" fontId="11" fillId="3" borderId="13" xfId="0" applyNumberFormat="1" applyFont="1" applyFill="1" applyBorder="1"/>
    <xf numFmtId="3" fontId="11" fillId="3" borderId="40" xfId="0" applyNumberFormat="1" applyFont="1" applyFill="1" applyBorder="1"/>
    <xf numFmtId="3" fontId="10" fillId="4" borderId="12" xfId="0" applyNumberFormat="1" applyFont="1" applyFill="1" applyBorder="1"/>
    <xf numFmtId="3" fontId="13" fillId="4" borderId="12" xfId="0" applyNumberFormat="1" applyFont="1" applyFill="1" applyBorder="1"/>
    <xf numFmtId="3" fontId="13" fillId="4" borderId="13" xfId="0" applyNumberFormat="1" applyFont="1" applyFill="1" applyBorder="1"/>
    <xf numFmtId="3" fontId="10" fillId="4" borderId="13" xfId="0" applyNumberFormat="1" applyFont="1" applyFill="1" applyBorder="1"/>
    <xf numFmtId="3" fontId="10" fillId="4" borderId="40" xfId="0" applyNumberFormat="1" applyFont="1" applyFill="1" applyBorder="1"/>
    <xf numFmtId="3" fontId="14" fillId="0" borderId="8" xfId="0" applyNumberFormat="1" applyFont="1" applyBorder="1"/>
    <xf numFmtId="3" fontId="17" fillId="3" borderId="48" xfId="0" applyNumberFormat="1" applyFont="1" applyFill="1" applyBorder="1" applyAlignment="1">
      <alignment vertical="center"/>
    </xf>
    <xf numFmtId="3" fontId="11" fillId="3" borderId="50" xfId="0" applyNumberFormat="1" applyFont="1" applyFill="1" applyBorder="1" applyAlignment="1">
      <alignment vertical="center"/>
    </xf>
    <xf numFmtId="3" fontId="11" fillId="3" borderId="18" xfId="0" applyNumberFormat="1" applyFont="1" applyFill="1" applyBorder="1" applyAlignment="1">
      <alignment horizontal="left" vertical="center"/>
    </xf>
    <xf numFmtId="3" fontId="11" fillId="3" borderId="11" xfId="0" applyNumberFormat="1" applyFont="1" applyFill="1" applyBorder="1" applyAlignment="1">
      <alignment horizontal="left" vertical="center"/>
    </xf>
    <xf numFmtId="3" fontId="11" fillId="3" borderId="28" xfId="0" applyNumberFormat="1" applyFont="1" applyFill="1" applyBorder="1" applyAlignment="1">
      <alignment horizontal="left" vertical="center"/>
    </xf>
    <xf numFmtId="3" fontId="10" fillId="3" borderId="44" xfId="0" applyNumberFormat="1" applyFont="1" applyFill="1" applyBorder="1"/>
    <xf numFmtId="3" fontId="11" fillId="3" borderId="53" xfId="0" applyNumberFormat="1" applyFont="1" applyFill="1" applyBorder="1"/>
    <xf numFmtId="3" fontId="11" fillId="3" borderId="57" xfId="0" applyNumberFormat="1" applyFont="1" applyFill="1" applyBorder="1"/>
    <xf numFmtId="3" fontId="10" fillId="0" borderId="12" xfId="0" applyNumberFormat="1" applyFont="1" applyBorder="1"/>
    <xf numFmtId="3" fontId="14" fillId="0" borderId="13" xfId="0" applyNumberFormat="1" applyFont="1" applyBorder="1"/>
    <xf numFmtId="3" fontId="10" fillId="0" borderId="13" xfId="0" applyNumberFormat="1" applyFont="1" applyBorder="1"/>
    <xf numFmtId="3" fontId="10" fillId="0" borderId="40" xfId="0" applyNumberFormat="1" applyFont="1" applyBorder="1"/>
    <xf numFmtId="3" fontId="13" fillId="0" borderId="13" xfId="0" applyNumberFormat="1" applyFont="1" applyBorder="1"/>
    <xf numFmtId="3" fontId="13" fillId="0" borderId="12" xfId="0" applyNumberFormat="1" applyFont="1" applyBorder="1"/>
    <xf numFmtId="3" fontId="11" fillId="3" borderId="42" xfId="0" applyNumberFormat="1" applyFont="1" applyFill="1" applyBorder="1" applyAlignment="1">
      <alignment vertical="center"/>
    </xf>
    <xf numFmtId="0" fontId="10" fillId="0" borderId="0" xfId="0" applyFont="1"/>
    <xf numFmtId="0" fontId="13" fillId="0" borderId="51" xfId="0" applyFont="1" applyBorder="1"/>
    <xf numFmtId="0" fontId="19" fillId="0" borderId="0" xfId="0" applyFont="1"/>
    <xf numFmtId="4" fontId="19" fillId="0" borderId="0" xfId="0" applyNumberFormat="1" applyFont="1"/>
    <xf numFmtId="3" fontId="11" fillId="0" borderId="48" xfId="0" applyNumberFormat="1" applyFont="1" applyBorder="1" applyAlignment="1">
      <alignment vertical="center"/>
    </xf>
    <xf numFmtId="3" fontId="11" fillId="0" borderId="50" xfId="0" applyNumberFormat="1" applyFont="1" applyBorder="1" applyAlignment="1">
      <alignment vertical="center"/>
    </xf>
    <xf numFmtId="1" fontId="11" fillId="3" borderId="12" xfId="0" applyNumberFormat="1" applyFont="1" applyFill="1" applyBorder="1" applyAlignment="1">
      <alignment horizontal="center" vertical="center" wrapText="1"/>
    </xf>
    <xf numFmtId="1" fontId="11" fillId="3" borderId="13" xfId="0" applyNumberFormat="1" applyFont="1" applyFill="1" applyBorder="1" applyAlignment="1">
      <alignment horizontal="center" vertical="center" wrapText="1"/>
    </xf>
    <xf numFmtId="1" fontId="11" fillId="3" borderId="40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10" fillId="3" borderId="41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 wrapText="1"/>
    </xf>
    <xf numFmtId="0" fontId="17" fillId="3" borderId="8" xfId="0" applyFont="1" applyFill="1" applyBorder="1" applyAlignment="1">
      <alignment horizontal="left"/>
    </xf>
    <xf numFmtId="0" fontId="11" fillId="0" borderId="41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17" fillId="3" borderId="8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4" fontId="10" fillId="4" borderId="23" xfId="0" applyNumberFormat="1" applyFont="1" applyFill="1" applyBorder="1" applyAlignment="1">
      <alignment horizontal="right"/>
    </xf>
    <xf numFmtId="4" fontId="14" fillId="4" borderId="23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/>
    </xf>
    <xf numFmtId="0" fontId="10" fillId="0" borderId="30" xfId="0" applyFont="1" applyBorder="1"/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left"/>
    </xf>
    <xf numFmtId="0" fontId="10" fillId="0" borderId="39" xfId="0" applyFont="1" applyBorder="1"/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0" fontId="11" fillId="3" borderId="39" xfId="0" applyFont="1" applyFill="1" applyBorder="1"/>
    <xf numFmtId="0" fontId="11" fillId="3" borderId="12" xfId="0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4" fontId="11" fillId="3" borderId="11" xfId="0" applyNumberFormat="1" applyFont="1" applyFill="1" applyBorder="1" applyAlignment="1">
      <alignment horizontal="right"/>
    </xf>
    <xf numFmtId="4" fontId="11" fillId="5" borderId="10" xfId="0" applyNumberFormat="1" applyFont="1" applyFill="1" applyBorder="1" applyAlignment="1">
      <alignment horizontal="right"/>
    </xf>
    <xf numFmtId="4" fontId="11" fillId="5" borderId="40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1" fillId="3" borderId="41" xfId="0" applyFont="1" applyFill="1" applyBorder="1"/>
    <xf numFmtId="0" fontId="10" fillId="0" borderId="52" xfId="0" applyFont="1" applyBorder="1"/>
    <xf numFmtId="0" fontId="10" fillId="0" borderId="53" xfId="0" applyFont="1" applyBorder="1" applyAlignment="1">
      <alignment horizontal="center"/>
    </xf>
    <xf numFmtId="49" fontId="11" fillId="0" borderId="53" xfId="0" applyNumberFormat="1" applyFont="1" applyBorder="1" applyAlignment="1">
      <alignment horizontal="center"/>
    </xf>
    <xf numFmtId="0" fontId="10" fillId="0" borderId="5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" borderId="28" xfId="0" applyFont="1" applyFill="1" applyBorder="1" applyAlignment="1">
      <alignment horizontal="left"/>
    </xf>
    <xf numFmtId="0" fontId="10" fillId="4" borderId="43" xfId="0" applyFont="1" applyFill="1" applyBorder="1"/>
    <xf numFmtId="0" fontId="10" fillId="4" borderId="18" xfId="0" applyFont="1" applyFill="1" applyBorder="1"/>
    <xf numFmtId="49" fontId="11" fillId="4" borderId="18" xfId="0" applyNumberFormat="1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/>
    </xf>
    <xf numFmtId="0" fontId="10" fillId="0" borderId="48" xfId="0" applyFont="1" applyBorder="1"/>
    <xf numFmtId="0" fontId="17" fillId="0" borderId="49" xfId="0" applyFont="1" applyBorder="1" applyAlignment="1">
      <alignment horizontal="center" vertical="center"/>
    </xf>
    <xf numFmtId="3" fontId="14" fillId="0" borderId="42" xfId="0" applyNumberFormat="1" applyFont="1" applyBorder="1"/>
    <xf numFmtId="3" fontId="13" fillId="0" borderId="44" xfId="0" applyNumberFormat="1" applyFont="1" applyBorder="1"/>
    <xf numFmtId="3" fontId="15" fillId="5" borderId="4" xfId="0" applyNumberFormat="1" applyFont="1" applyFill="1" applyBorder="1" applyAlignment="1">
      <alignment horizontal="right"/>
    </xf>
    <xf numFmtId="3" fontId="17" fillId="3" borderId="4" xfId="0" applyNumberFormat="1" applyFont="1" applyFill="1" applyBorder="1" applyAlignment="1">
      <alignment horizontal="right"/>
    </xf>
    <xf numFmtId="3" fontId="17" fillId="3" borderId="42" xfId="0" applyNumberFormat="1" applyFont="1" applyFill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44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 horizontal="right"/>
    </xf>
    <xf numFmtId="3" fontId="14" fillId="0" borderId="42" xfId="0" applyNumberFormat="1" applyFont="1" applyBorder="1" applyAlignment="1">
      <alignment horizontal="right"/>
    </xf>
    <xf numFmtId="3" fontId="17" fillId="3" borderId="8" xfId="0" applyNumberFormat="1" applyFont="1" applyFill="1" applyBorder="1" applyAlignment="1">
      <alignment horizontal="right"/>
    </xf>
    <xf numFmtId="3" fontId="11" fillId="5" borderId="42" xfId="0" applyNumberFormat="1" applyFont="1" applyFill="1" applyBorder="1" applyAlignment="1">
      <alignment horizontal="right"/>
    </xf>
    <xf numFmtId="3" fontId="10" fillId="0" borderId="44" xfId="0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0" fillId="4" borderId="4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3" borderId="13" xfId="0" applyNumberFormat="1" applyFont="1" applyFill="1" applyBorder="1" applyAlignment="1">
      <alignment wrapText="1"/>
    </xf>
    <xf numFmtId="0" fontId="11" fillId="0" borderId="64" xfId="0" applyFont="1" applyBorder="1"/>
    <xf numFmtId="0" fontId="11" fillId="3" borderId="66" xfId="0" applyFont="1" applyFill="1" applyBorder="1" applyAlignment="1">
      <alignment horizontal="left" vertical="center"/>
    </xf>
    <xf numFmtId="0" fontId="17" fillId="3" borderId="59" xfId="0" applyFont="1" applyFill="1" applyBorder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3" fontId="10" fillId="4" borderId="23" xfId="0" applyNumberFormat="1" applyFont="1" applyFill="1" applyBorder="1" applyAlignment="1">
      <alignment horizontal="right"/>
    </xf>
    <xf numFmtId="3" fontId="14" fillId="4" borderId="23" xfId="0" applyNumberFormat="1" applyFont="1" applyFill="1" applyBorder="1" applyAlignment="1">
      <alignment horizontal="right"/>
    </xf>
    <xf numFmtId="0" fontId="11" fillId="3" borderId="13" xfId="0" applyFont="1" applyFill="1" applyBorder="1" applyAlignment="1">
      <alignment horizontal="left"/>
    </xf>
    <xf numFmtId="3" fontId="11" fillId="3" borderId="12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/>
    </xf>
    <xf numFmtId="3" fontId="11" fillId="3" borderId="40" xfId="0" applyNumberFormat="1" applyFont="1" applyFill="1" applyBorder="1" applyAlignment="1">
      <alignment horizontal="right"/>
    </xf>
    <xf numFmtId="0" fontId="11" fillId="3" borderId="67" xfId="0" applyFont="1" applyFill="1" applyBorder="1" applyAlignment="1">
      <alignment horizontal="center" vertical="center" wrapText="1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/>
    </xf>
    <xf numFmtId="1" fontId="11" fillId="3" borderId="68" xfId="0" applyNumberFormat="1" applyFont="1" applyFill="1" applyBorder="1" applyAlignment="1">
      <alignment horizontal="center" vertical="center" wrapText="1"/>
    </xf>
    <xf numFmtId="1" fontId="11" fillId="3" borderId="69" xfId="0" applyNumberFormat="1" applyFont="1" applyFill="1" applyBorder="1" applyAlignment="1">
      <alignment horizontal="center" vertical="center" wrapText="1"/>
    </xf>
    <xf numFmtId="1" fontId="11" fillId="3" borderId="70" xfId="0" applyNumberFormat="1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left"/>
    </xf>
    <xf numFmtId="3" fontId="10" fillId="4" borderId="32" xfId="0" applyNumberFormat="1" applyFont="1" applyFill="1" applyBorder="1" applyAlignment="1">
      <alignment horizontal="right"/>
    </xf>
    <xf numFmtId="3" fontId="10" fillId="4" borderId="33" xfId="0" applyNumberFormat="1" applyFont="1" applyFill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0" fillId="0" borderId="0" xfId="0"/>
    <xf numFmtId="0" fontId="11" fillId="0" borderId="39" xfId="0" applyFont="1" applyFill="1" applyBorder="1" applyAlignment="1">
      <alignment horizontal="center"/>
    </xf>
    <xf numFmtId="0" fontId="11" fillId="0" borderId="12" xfId="0" applyFont="1" applyFill="1" applyBorder="1"/>
    <xf numFmtId="0" fontId="10" fillId="0" borderId="12" xfId="0" applyFont="1" applyFill="1" applyBorder="1"/>
    <xf numFmtId="0" fontId="13" fillId="0" borderId="8" xfId="0" applyFont="1" applyFill="1" applyBorder="1" applyAlignment="1">
      <alignment horizontal="left"/>
    </xf>
    <xf numFmtId="3" fontId="11" fillId="0" borderId="13" xfId="0" applyNumberFormat="1" applyFont="1" applyFill="1" applyBorder="1"/>
    <xf numFmtId="3" fontId="11" fillId="0" borderId="40" xfId="0" applyNumberFormat="1" applyFont="1" applyFill="1" applyBorder="1"/>
    <xf numFmtId="3" fontId="10" fillId="0" borderId="12" xfId="0" applyNumberFormat="1" applyFont="1" applyFill="1" applyBorder="1"/>
    <xf numFmtId="3" fontId="10" fillId="0" borderId="13" xfId="0" applyNumberFormat="1" applyFont="1" applyFill="1" applyBorder="1"/>
    <xf numFmtId="0" fontId="13" fillId="0" borderId="29" xfId="0" applyFont="1" applyFill="1" applyBorder="1"/>
    <xf numFmtId="3" fontId="10" fillId="0" borderId="29" xfId="0" applyNumberFormat="1" applyFont="1" applyFill="1" applyBorder="1" applyAlignment="1">
      <alignment horizontal="right"/>
    </xf>
    <xf numFmtId="3" fontId="14" fillId="4" borderId="29" xfId="0" applyNumberFormat="1" applyFont="1" applyFill="1" applyBorder="1" applyAlignment="1">
      <alignment horizontal="right"/>
    </xf>
    <xf numFmtId="0" fontId="10" fillId="0" borderId="53" xfId="0" applyFont="1" applyBorder="1" applyAlignment="1">
      <alignment horizontal="left"/>
    </xf>
    <xf numFmtId="3" fontId="10" fillId="0" borderId="53" xfId="0" applyNumberFormat="1" applyFont="1" applyBorder="1" applyAlignment="1">
      <alignment horizontal="right"/>
    </xf>
    <xf numFmtId="3" fontId="14" fillId="4" borderId="18" xfId="0" applyNumberFormat="1" applyFont="1" applyFill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/>
    </xf>
    <xf numFmtId="3" fontId="15" fillId="3" borderId="4" xfId="0" applyNumberFormat="1" applyFont="1" applyFill="1" applyBorder="1" applyAlignment="1">
      <alignment horizontal="right"/>
    </xf>
    <xf numFmtId="3" fontId="14" fillId="0" borderId="48" xfId="0" applyNumberFormat="1" applyFont="1" applyBorder="1" applyAlignment="1">
      <alignment horizontal="right"/>
    </xf>
    <xf numFmtId="3" fontId="14" fillId="0" borderId="55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4" fontId="15" fillId="3" borderId="4" xfId="0" applyNumberFormat="1" applyFont="1" applyFill="1" applyBorder="1"/>
    <xf numFmtId="3" fontId="14" fillId="4" borderId="31" xfId="0" applyNumberFormat="1" applyFont="1" applyFill="1" applyBorder="1" applyAlignment="1">
      <alignment horizontal="right"/>
    </xf>
    <xf numFmtId="3" fontId="14" fillId="0" borderId="18" xfId="0" applyNumberFormat="1" applyFont="1" applyBorder="1"/>
    <xf numFmtId="0" fontId="14" fillId="0" borderId="29" xfId="0" applyFont="1" applyBorder="1"/>
    <xf numFmtId="3" fontId="15" fillId="3" borderId="29" xfId="0" applyNumberFormat="1" applyFont="1" applyFill="1" applyBorder="1"/>
    <xf numFmtId="3" fontId="14" fillId="0" borderId="29" xfId="0" applyNumberFormat="1" applyFont="1" applyFill="1" applyBorder="1"/>
    <xf numFmtId="3" fontId="14" fillId="0" borderId="53" xfId="0" applyNumberFormat="1" applyFont="1" applyBorder="1" applyAlignment="1">
      <alignment horizontal="right"/>
    </xf>
    <xf numFmtId="3" fontId="14" fillId="0" borderId="29" xfId="0" applyNumberFormat="1" applyFont="1" applyFill="1" applyBorder="1" applyAlignment="1">
      <alignment horizontal="right"/>
    </xf>
    <xf numFmtId="3" fontId="15" fillId="3" borderId="4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3" fontId="14" fillId="0" borderId="49" xfId="0" applyNumberFormat="1" applyFont="1" applyBorder="1" applyAlignment="1">
      <alignment horizontal="right"/>
    </xf>
    <xf numFmtId="3" fontId="15" fillId="3" borderId="18" xfId="0" applyNumberFormat="1" applyFont="1" applyFill="1" applyBorder="1" applyAlignment="1">
      <alignment horizontal="right"/>
    </xf>
    <xf numFmtId="3" fontId="15" fillId="3" borderId="28" xfId="0" applyNumberFormat="1" applyFont="1" applyFill="1" applyBorder="1" applyAlignment="1">
      <alignment horizontal="right"/>
    </xf>
    <xf numFmtId="3" fontId="14" fillId="4" borderId="28" xfId="0" applyNumberFormat="1" applyFont="1" applyFill="1" applyBorder="1" applyAlignment="1">
      <alignment horizontal="right" vertical="center"/>
    </xf>
    <xf numFmtId="3" fontId="15" fillId="5" borderId="8" xfId="0" applyNumberFormat="1" applyFont="1" applyFill="1" applyBorder="1" applyAlignment="1">
      <alignment horizontal="right"/>
    </xf>
    <xf numFmtId="3" fontId="15" fillId="6" borderId="8" xfId="0" applyNumberFormat="1" applyFont="1" applyFill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35" xfId="0" applyFont="1" applyBorder="1"/>
    <xf numFmtId="1" fontId="15" fillId="3" borderId="12" xfId="0" applyNumberFormat="1" applyFont="1" applyFill="1" applyBorder="1" applyAlignment="1">
      <alignment horizontal="center" vertical="center" wrapText="1"/>
    </xf>
    <xf numFmtId="3" fontId="15" fillId="6" borderId="4" xfId="0" applyNumberFormat="1" applyFont="1" applyFill="1" applyBorder="1" applyAlignment="1">
      <alignment horizontal="right"/>
    </xf>
    <xf numFmtId="1" fontId="15" fillId="3" borderId="68" xfId="0" applyNumberFormat="1" applyFont="1" applyFill="1" applyBorder="1" applyAlignment="1">
      <alignment horizontal="center" vertical="center" wrapText="1"/>
    </xf>
    <xf numFmtId="3" fontId="15" fillId="3" borderId="12" xfId="0" applyNumberFormat="1" applyFont="1" applyFill="1" applyBorder="1" applyAlignment="1">
      <alignment horizontal="right"/>
    </xf>
    <xf numFmtId="4" fontId="14" fillId="0" borderId="23" xfId="0" applyNumberFormat="1" applyFont="1" applyBorder="1" applyAlignment="1">
      <alignment horizontal="right"/>
    </xf>
    <xf numFmtId="4" fontId="15" fillId="3" borderId="11" xfId="0" applyNumberFormat="1" applyFont="1" applyFill="1" applyBorder="1" applyAlignment="1">
      <alignment horizontal="right"/>
    </xf>
    <xf numFmtId="4" fontId="15" fillId="5" borderId="10" xfId="0" applyNumberFormat="1" applyFont="1" applyFill="1" applyBorder="1" applyAlignment="1">
      <alignment horizontal="right"/>
    </xf>
    <xf numFmtId="3" fontId="15" fillId="0" borderId="48" xfId="0" applyNumberFormat="1" applyFont="1" applyBorder="1" applyAlignment="1">
      <alignment horizontal="right" vertical="center"/>
    </xf>
    <xf numFmtId="3" fontId="15" fillId="0" borderId="49" xfId="0" applyNumberFormat="1" applyFont="1" applyBorder="1" applyAlignment="1">
      <alignment horizontal="right" vertical="center"/>
    </xf>
    <xf numFmtId="0" fontId="14" fillId="0" borderId="0" xfId="0" applyFont="1"/>
    <xf numFmtId="3" fontId="11" fillId="0" borderId="53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21" fillId="0" borderId="0" xfId="0" applyFont="1"/>
    <xf numFmtId="0" fontId="0" fillId="0" borderId="0" xfId="0"/>
    <xf numFmtId="3" fontId="10" fillId="0" borderId="8" xfId="0" applyNumberFormat="1" applyFont="1" applyFill="1" applyBorder="1" applyAlignment="1">
      <alignment horizontal="right"/>
    </xf>
    <xf numFmtId="165" fontId="1" fillId="0" borderId="0" xfId="0" applyNumberFormat="1" applyFont="1"/>
    <xf numFmtId="3" fontId="22" fillId="0" borderId="29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14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19" xfId="0" applyFont="1" applyBorder="1"/>
    <xf numFmtId="0" fontId="4" fillId="0" borderId="15" xfId="0" applyFont="1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0" fillId="0" borderId="0" xfId="0"/>
    <xf numFmtId="0" fontId="4" fillId="0" borderId="15" xfId="0" applyFont="1" applyBorder="1" applyAlignment="1">
      <alignment horizontal="left" vertical="top" wrapText="1"/>
    </xf>
    <xf numFmtId="164" fontId="8" fillId="3" borderId="25" xfId="0" applyNumberFormat="1" applyFont="1" applyFill="1" applyBorder="1"/>
    <xf numFmtId="0" fontId="2" fillId="0" borderId="26" xfId="0" applyFont="1" applyBorder="1"/>
    <xf numFmtId="0" fontId="2" fillId="0" borderId="27" xfId="0" applyFont="1" applyBorder="1"/>
    <xf numFmtId="164" fontId="8" fillId="3" borderId="26" xfId="0" applyNumberFormat="1" applyFont="1" applyFill="1" applyBorder="1"/>
    <xf numFmtId="164" fontId="8" fillId="3" borderId="27" xfId="0" applyNumberFormat="1" applyFont="1" applyFill="1" applyBorder="1"/>
    <xf numFmtId="0" fontId="3" fillId="3" borderId="20" xfId="0" applyFont="1" applyFill="1" applyBorder="1"/>
    <xf numFmtId="0" fontId="2" fillId="0" borderId="16" xfId="0" applyFont="1" applyBorder="1"/>
    <xf numFmtId="0" fontId="2" fillId="0" borderId="21" xfId="0" applyFont="1" applyBorder="1"/>
    <xf numFmtId="0" fontId="7" fillId="3" borderId="22" xfId="0" applyFont="1" applyFill="1" applyBorder="1" applyAlignment="1">
      <alignment horizontal="center" wrapText="1"/>
    </xf>
    <xf numFmtId="0" fontId="2" fillId="0" borderId="23" xfId="0" applyFont="1" applyBorder="1"/>
    <xf numFmtId="0" fontId="2" fillId="0" borderId="24" xfId="0" applyFont="1" applyBorder="1"/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86"/>
  <sheetViews>
    <sheetView showGridLines="0" workbookViewId="0">
      <selection activeCell="B1" sqref="B1:L56"/>
    </sheetView>
  </sheetViews>
  <sheetFormatPr defaultColWidth="14.42578125" defaultRowHeight="15" customHeight="1"/>
  <cols>
    <col min="1" max="1" width="5.5703125" style="18" customWidth="1"/>
    <col min="2" max="2" width="4.5703125" style="18" customWidth="1"/>
    <col min="3" max="3" width="5.140625" style="18" customWidth="1"/>
    <col min="4" max="4" width="5.28515625" style="18" customWidth="1"/>
    <col min="5" max="5" width="46.140625" style="18" bestFit="1" customWidth="1"/>
    <col min="6" max="6" width="13.28515625" style="18" customWidth="1"/>
    <col min="7" max="7" width="14.140625" style="18" bestFit="1" customWidth="1"/>
    <col min="8" max="12" width="11.5703125" style="18" customWidth="1"/>
    <col min="13" max="23" width="8.7109375" style="18" customWidth="1"/>
    <col min="24" max="16384" width="14.42578125" style="18"/>
  </cols>
  <sheetData>
    <row r="1" spans="2:12" ht="12.75" customHeight="1">
      <c r="B1" s="59" t="s">
        <v>256</v>
      </c>
      <c r="C1" s="60"/>
      <c r="D1" s="60"/>
      <c r="E1" s="60"/>
      <c r="F1" s="60"/>
      <c r="G1" s="60"/>
      <c r="H1" s="60"/>
      <c r="I1" s="60"/>
      <c r="J1" s="60"/>
      <c r="K1" s="61"/>
      <c r="L1" s="61"/>
    </row>
    <row r="2" spans="2:12" ht="12.75" customHeight="1">
      <c r="B2" s="62"/>
      <c r="C2" s="43"/>
      <c r="D2" s="43"/>
      <c r="E2" s="43"/>
      <c r="F2" s="43"/>
      <c r="G2" s="43"/>
      <c r="H2" s="43"/>
      <c r="I2" s="43"/>
      <c r="J2" s="43"/>
      <c r="K2" s="63"/>
      <c r="L2" s="63"/>
    </row>
    <row r="3" spans="2:12" ht="14.25" customHeight="1">
      <c r="B3" s="150" t="s">
        <v>0</v>
      </c>
      <c r="C3" s="151"/>
      <c r="D3" s="151"/>
      <c r="E3" s="151"/>
      <c r="F3" s="306"/>
      <c r="G3" s="151"/>
      <c r="H3" s="151"/>
      <c r="I3" s="151"/>
      <c r="J3" s="151"/>
      <c r="K3" s="152"/>
      <c r="L3" s="152"/>
    </row>
    <row r="4" spans="2:12" ht="27" customHeight="1">
      <c r="B4" s="145" t="s">
        <v>1</v>
      </c>
      <c r="C4" s="146" t="s">
        <v>2</v>
      </c>
      <c r="D4" s="146" t="s">
        <v>3</v>
      </c>
      <c r="E4" s="46" t="s">
        <v>4</v>
      </c>
      <c r="F4" s="146" t="s">
        <v>241</v>
      </c>
      <c r="G4" s="146" t="s">
        <v>239</v>
      </c>
      <c r="H4" s="146" t="s">
        <v>245</v>
      </c>
      <c r="I4" s="146" t="s">
        <v>259</v>
      </c>
      <c r="J4" s="148" t="s">
        <v>225</v>
      </c>
      <c r="K4" s="149" t="s">
        <v>226</v>
      </c>
      <c r="L4" s="149" t="s">
        <v>268</v>
      </c>
    </row>
    <row r="5" spans="2:12" ht="21" customHeight="1">
      <c r="B5" s="64">
        <v>100</v>
      </c>
      <c r="C5" s="44"/>
      <c r="D5" s="45"/>
      <c r="E5" s="46" t="s">
        <v>19</v>
      </c>
      <c r="F5" s="205">
        <f>SUM(F6)</f>
        <v>574785</v>
      </c>
      <c r="G5" s="205">
        <v>611609</v>
      </c>
      <c r="H5" s="305">
        <f t="shared" ref="H5:L5" si="0">SUM(H6)</f>
        <v>712932</v>
      </c>
      <c r="I5" s="206">
        <f t="shared" si="0"/>
        <v>712932</v>
      </c>
      <c r="J5" s="206">
        <f t="shared" si="0"/>
        <v>765272</v>
      </c>
      <c r="K5" s="207">
        <f t="shared" si="0"/>
        <v>765272</v>
      </c>
      <c r="L5" s="207">
        <f t="shared" si="0"/>
        <v>765272</v>
      </c>
    </row>
    <row r="6" spans="2:12" ht="19.5" customHeight="1">
      <c r="B6" s="65">
        <v>110</v>
      </c>
      <c r="C6" s="15">
        <v>111</v>
      </c>
      <c r="D6" s="16" t="s">
        <v>16</v>
      </c>
      <c r="E6" s="14" t="s">
        <v>30</v>
      </c>
      <c r="F6" s="26">
        <v>574785</v>
      </c>
      <c r="G6" s="134">
        <v>611609</v>
      </c>
      <c r="H6" s="173">
        <v>712932</v>
      </c>
      <c r="I6" s="173">
        <v>712932</v>
      </c>
      <c r="J6" s="134">
        <f>136*5627</f>
        <v>765272</v>
      </c>
      <c r="K6" s="135">
        <f>136*5627</f>
        <v>765272</v>
      </c>
      <c r="L6" s="135">
        <f>136*5627</f>
        <v>765272</v>
      </c>
    </row>
    <row r="7" spans="2:12" ht="19.5" customHeight="1">
      <c r="B7" s="66">
        <v>200</v>
      </c>
      <c r="C7" s="28"/>
      <c r="D7" s="29"/>
      <c r="E7" s="40" t="s">
        <v>31</v>
      </c>
      <c r="F7" s="22">
        <f>SUM(F8,F13,F19,F21,F30)</f>
        <v>87120.15</v>
      </c>
      <c r="G7" s="22">
        <f>SUM(G8,G13,G19,G21,G30,)</f>
        <v>71929.09</v>
      </c>
      <c r="H7" s="174">
        <f>SUM(H8,H13,H19,H21,H30)</f>
        <v>85940</v>
      </c>
      <c r="I7" s="174">
        <f>SUM(I8,I13,I19,I21,I30)</f>
        <v>94195</v>
      </c>
      <c r="J7" s="174">
        <f>SUM(J8,J13,J19,J21,J30)</f>
        <v>72601</v>
      </c>
      <c r="K7" s="175">
        <f>SUM(K8,K13,K19,K21,K30)</f>
        <v>72601</v>
      </c>
      <c r="L7" s="175">
        <f>SUM(L8,L13,L19,L21,L30)</f>
        <v>72601</v>
      </c>
    </row>
    <row r="8" spans="2:12" ht="19.5" customHeight="1">
      <c r="B8" s="65">
        <v>210</v>
      </c>
      <c r="C8" s="31"/>
      <c r="D8" s="16"/>
      <c r="E8" s="32" t="s">
        <v>39</v>
      </c>
      <c r="F8" s="176">
        <v>17148.59</v>
      </c>
      <c r="G8" s="176">
        <f t="shared" ref="G8:K8" si="1">SUM(G9:G12)</f>
        <v>16920.45</v>
      </c>
      <c r="H8" s="177">
        <f>SUM(H9:H12)</f>
        <v>15843</v>
      </c>
      <c r="I8" s="177">
        <f>SUM(I9:I12)</f>
        <v>18982</v>
      </c>
      <c r="J8" s="177">
        <f t="shared" si="1"/>
        <v>16601</v>
      </c>
      <c r="K8" s="178">
        <f t="shared" si="1"/>
        <v>16601</v>
      </c>
      <c r="L8" s="178">
        <f t="shared" ref="L8" si="2">SUM(L9:L12)</f>
        <v>16601</v>
      </c>
    </row>
    <row r="9" spans="2:12" ht="19.5" customHeight="1">
      <c r="B9" s="65"/>
      <c r="C9" s="15">
        <v>212</v>
      </c>
      <c r="D9" s="16" t="s">
        <v>15</v>
      </c>
      <c r="E9" s="48" t="s">
        <v>222</v>
      </c>
      <c r="F9" s="25">
        <v>2619.54</v>
      </c>
      <c r="G9" s="125">
        <v>5240</v>
      </c>
      <c r="H9" s="125">
        <v>5240</v>
      </c>
      <c r="I9" s="125">
        <v>2345</v>
      </c>
      <c r="J9" s="125">
        <v>2000</v>
      </c>
      <c r="K9" s="133">
        <v>2000</v>
      </c>
      <c r="L9" s="133">
        <v>2000</v>
      </c>
    </row>
    <row r="10" spans="2:12" ht="19.5" customHeight="1">
      <c r="B10" s="65"/>
      <c r="C10" s="15">
        <v>212</v>
      </c>
      <c r="D10" s="16" t="s">
        <v>16</v>
      </c>
      <c r="E10" s="48" t="s">
        <v>223</v>
      </c>
      <c r="F10" s="25">
        <v>13327.05</v>
      </c>
      <c r="G10" s="125">
        <v>8080.45</v>
      </c>
      <c r="H10" s="125">
        <v>7000</v>
      </c>
      <c r="I10" s="125">
        <v>13034</v>
      </c>
      <c r="J10" s="125">
        <v>11000</v>
      </c>
      <c r="K10" s="133">
        <v>11000</v>
      </c>
      <c r="L10" s="133">
        <v>11000</v>
      </c>
    </row>
    <row r="11" spans="2:12" ht="19.5" customHeight="1">
      <c r="B11" s="68"/>
      <c r="C11" s="15">
        <v>212</v>
      </c>
      <c r="D11" s="16" t="s">
        <v>17</v>
      </c>
      <c r="E11" s="48" t="s">
        <v>48</v>
      </c>
      <c r="F11" s="26">
        <v>2</v>
      </c>
      <c r="G11" s="134">
        <v>0</v>
      </c>
      <c r="H11" s="134">
        <v>3</v>
      </c>
      <c r="I11" s="134">
        <v>3</v>
      </c>
      <c r="J11" s="134">
        <v>1</v>
      </c>
      <c r="K11" s="135">
        <v>1</v>
      </c>
      <c r="L11" s="135">
        <v>1</v>
      </c>
    </row>
    <row r="12" spans="2:12" ht="19.5" customHeight="1">
      <c r="B12" s="68"/>
      <c r="C12" s="15">
        <v>212</v>
      </c>
      <c r="D12" s="16" t="s">
        <v>17</v>
      </c>
      <c r="E12" s="48" t="s">
        <v>49</v>
      </c>
      <c r="F12" s="26">
        <v>1200</v>
      </c>
      <c r="G12" s="134">
        <v>3600</v>
      </c>
      <c r="H12" s="134">
        <v>3600</v>
      </c>
      <c r="I12" s="134">
        <v>3600</v>
      </c>
      <c r="J12" s="134">
        <v>3600</v>
      </c>
      <c r="K12" s="135">
        <v>3600</v>
      </c>
      <c r="L12" s="135">
        <v>3600</v>
      </c>
    </row>
    <row r="13" spans="2:12" ht="19.5" customHeight="1">
      <c r="B13" s="65">
        <v>220</v>
      </c>
      <c r="C13" s="15"/>
      <c r="D13" s="16"/>
      <c r="E13" s="33" t="s">
        <v>50</v>
      </c>
      <c r="F13" s="176">
        <f t="shared" ref="F13:K13" si="3">SUM(F14:F18)</f>
        <v>9981.92</v>
      </c>
      <c r="G13" s="176">
        <f t="shared" si="3"/>
        <v>14867.71</v>
      </c>
      <c r="H13" s="177">
        <f t="shared" si="3"/>
        <v>10630</v>
      </c>
      <c r="I13" s="177">
        <f t="shared" si="3"/>
        <v>10971</v>
      </c>
      <c r="J13" s="177">
        <f t="shared" si="3"/>
        <v>10500</v>
      </c>
      <c r="K13" s="178">
        <f t="shared" si="3"/>
        <v>10500</v>
      </c>
      <c r="L13" s="178">
        <f t="shared" ref="L13" si="4">SUM(L14:L18)</f>
        <v>10500</v>
      </c>
    </row>
    <row r="14" spans="2:12" ht="19.5" customHeight="1">
      <c r="B14" s="68"/>
      <c r="C14" s="15">
        <v>221</v>
      </c>
      <c r="D14" s="16" t="s">
        <v>213</v>
      </c>
      <c r="E14" s="48" t="s">
        <v>53</v>
      </c>
      <c r="F14" s="25">
        <v>4681.3999999999996</v>
      </c>
      <c r="G14" s="125">
        <v>9979.7999999999993</v>
      </c>
      <c r="H14" s="125">
        <v>6000</v>
      </c>
      <c r="I14" s="125">
        <v>5986</v>
      </c>
      <c r="J14" s="125">
        <v>6000</v>
      </c>
      <c r="K14" s="133">
        <v>6000</v>
      </c>
      <c r="L14" s="133">
        <v>6000</v>
      </c>
    </row>
    <row r="15" spans="2:12" ht="19.5" customHeight="1">
      <c r="B15" s="68"/>
      <c r="C15" s="15">
        <v>221</v>
      </c>
      <c r="D15" s="16" t="s">
        <v>17</v>
      </c>
      <c r="E15" s="17" t="s">
        <v>60</v>
      </c>
      <c r="F15" s="25">
        <v>3262.7</v>
      </c>
      <c r="G15" s="125">
        <v>3750</v>
      </c>
      <c r="H15" s="125">
        <v>3600</v>
      </c>
      <c r="I15" s="125">
        <v>2835</v>
      </c>
      <c r="J15" s="125">
        <v>3000</v>
      </c>
      <c r="K15" s="133">
        <v>3000</v>
      </c>
      <c r="L15" s="133">
        <v>3000</v>
      </c>
    </row>
    <row r="16" spans="2:12" ht="19.5" customHeight="1">
      <c r="B16" s="68"/>
      <c r="C16" s="15">
        <v>222</v>
      </c>
      <c r="D16" s="16" t="s">
        <v>16</v>
      </c>
      <c r="E16" s="17" t="s">
        <v>61</v>
      </c>
      <c r="F16" s="25">
        <v>0</v>
      </c>
      <c r="G16" s="125">
        <v>0</v>
      </c>
      <c r="H16" s="125">
        <v>30</v>
      </c>
      <c r="I16" s="125">
        <v>30</v>
      </c>
      <c r="J16" s="125">
        <v>0</v>
      </c>
      <c r="K16" s="133">
        <v>0</v>
      </c>
      <c r="L16" s="133">
        <v>0</v>
      </c>
    </row>
    <row r="17" spans="2:12" ht="19.5" customHeight="1">
      <c r="B17" s="68"/>
      <c r="C17" s="15">
        <v>223</v>
      </c>
      <c r="D17" s="16" t="s">
        <v>8</v>
      </c>
      <c r="E17" s="17" t="s">
        <v>62</v>
      </c>
      <c r="F17" s="25">
        <v>991.81</v>
      </c>
      <c r="G17" s="125">
        <v>1092.17</v>
      </c>
      <c r="H17" s="125">
        <v>1000</v>
      </c>
      <c r="I17" s="125">
        <v>2120</v>
      </c>
      <c r="J17" s="125">
        <v>1500</v>
      </c>
      <c r="K17" s="133">
        <v>1500</v>
      </c>
      <c r="L17" s="133">
        <v>1500</v>
      </c>
    </row>
    <row r="18" spans="2:12" ht="19.5" customHeight="1">
      <c r="B18" s="68"/>
      <c r="C18" s="15">
        <v>223</v>
      </c>
      <c r="D18" s="16" t="s">
        <v>8</v>
      </c>
      <c r="E18" s="34" t="s">
        <v>64</v>
      </c>
      <c r="F18" s="25">
        <v>1046.01</v>
      </c>
      <c r="G18" s="179">
        <v>45.74</v>
      </c>
      <c r="H18" s="179">
        <v>0</v>
      </c>
      <c r="I18" s="179">
        <v>0</v>
      </c>
      <c r="J18" s="179">
        <v>0</v>
      </c>
      <c r="K18" s="180">
        <v>0</v>
      </c>
      <c r="L18" s="180">
        <v>0</v>
      </c>
    </row>
    <row r="19" spans="2:12" ht="19.5" customHeight="1">
      <c r="B19" s="65">
        <v>240</v>
      </c>
      <c r="C19" s="31"/>
      <c r="D19" s="16"/>
      <c r="E19" s="33" t="s">
        <v>67</v>
      </c>
      <c r="F19" s="176">
        <f t="shared" ref="F19:L19" si="5">SUM(F20)</f>
        <v>497.47</v>
      </c>
      <c r="G19" s="176">
        <f t="shared" si="5"/>
        <v>125</v>
      </c>
      <c r="H19" s="177">
        <f t="shared" si="5"/>
        <v>100</v>
      </c>
      <c r="I19" s="177">
        <f t="shared" si="5"/>
        <v>268</v>
      </c>
      <c r="J19" s="177">
        <f t="shared" si="5"/>
        <v>100</v>
      </c>
      <c r="K19" s="178">
        <f t="shared" si="5"/>
        <v>100</v>
      </c>
      <c r="L19" s="178">
        <f t="shared" si="5"/>
        <v>100</v>
      </c>
    </row>
    <row r="20" spans="2:12" ht="19.5" customHeight="1">
      <c r="B20" s="65"/>
      <c r="C20" s="15">
        <v>243</v>
      </c>
      <c r="D20" s="16"/>
      <c r="E20" s="69" t="s">
        <v>75</v>
      </c>
      <c r="F20" s="25">
        <v>497.47</v>
      </c>
      <c r="G20" s="25">
        <v>125</v>
      </c>
      <c r="H20" s="125">
        <v>100</v>
      </c>
      <c r="I20" s="125">
        <v>268</v>
      </c>
      <c r="J20" s="125">
        <v>100</v>
      </c>
      <c r="K20" s="133">
        <v>100</v>
      </c>
      <c r="L20" s="133">
        <v>100</v>
      </c>
    </row>
    <row r="21" spans="2:12" ht="19.5" customHeight="1">
      <c r="B21" s="65">
        <v>290</v>
      </c>
      <c r="C21" s="15"/>
      <c r="D21" s="16"/>
      <c r="E21" s="70" t="s">
        <v>77</v>
      </c>
      <c r="F21" s="176">
        <v>22012.04</v>
      </c>
      <c r="G21" s="176">
        <f>SUM(G22:G24,G25:G28)</f>
        <v>24743.74</v>
      </c>
      <c r="H21" s="177">
        <f>SUM(H22:H24,H25:H28)</f>
        <v>15900</v>
      </c>
      <c r="I21" s="177">
        <f>SUM(I22:I28)</f>
        <v>24060</v>
      </c>
      <c r="J21" s="177">
        <f>SUM(J22:J24,J25:J28)</f>
        <v>18400</v>
      </c>
      <c r="K21" s="178">
        <f>SUM(K22:K24,K25:K28)</f>
        <v>18400</v>
      </c>
      <c r="L21" s="178">
        <f>SUM(L22:L24,L25:L28)</f>
        <v>18400</v>
      </c>
    </row>
    <row r="22" spans="2:12" ht="19.5" customHeight="1">
      <c r="B22" s="65"/>
      <c r="C22" s="15">
        <v>292</v>
      </c>
      <c r="D22" s="16" t="s">
        <v>78</v>
      </c>
      <c r="E22" s="17" t="s">
        <v>79</v>
      </c>
      <c r="F22" s="25">
        <v>3563.46</v>
      </c>
      <c r="G22" s="125">
        <v>273.10000000000002</v>
      </c>
      <c r="H22" s="125">
        <v>200</v>
      </c>
      <c r="I22" s="213">
        <v>369</v>
      </c>
      <c r="J22" s="179">
        <v>200</v>
      </c>
      <c r="K22" s="133">
        <v>200</v>
      </c>
      <c r="L22" s="133">
        <v>200</v>
      </c>
    </row>
    <row r="23" spans="2:12" ht="19.5" customHeight="1">
      <c r="B23" s="71"/>
      <c r="C23" s="49">
        <v>292</v>
      </c>
      <c r="D23" s="50" t="s">
        <v>81</v>
      </c>
      <c r="E23" s="17" t="s">
        <v>82</v>
      </c>
      <c r="F23" s="181">
        <v>671.98</v>
      </c>
      <c r="G23" s="182">
        <v>2333</v>
      </c>
      <c r="H23" s="182">
        <v>1000</v>
      </c>
      <c r="I23" s="182">
        <v>2197</v>
      </c>
      <c r="J23" s="182">
        <v>1000</v>
      </c>
      <c r="K23" s="183">
        <v>1000</v>
      </c>
      <c r="L23" s="183">
        <v>1000</v>
      </c>
    </row>
    <row r="24" spans="2:12" ht="19.5" customHeight="1">
      <c r="B24" s="71"/>
      <c r="C24" s="49">
        <v>292</v>
      </c>
      <c r="D24" s="50" t="s">
        <v>87</v>
      </c>
      <c r="E24" s="51" t="s">
        <v>224</v>
      </c>
      <c r="F24" s="181">
        <v>1243.31</v>
      </c>
      <c r="G24" s="182">
        <v>1251.3399999999999</v>
      </c>
      <c r="H24" s="182">
        <v>1200</v>
      </c>
      <c r="I24" s="182">
        <v>152</v>
      </c>
      <c r="J24" s="182">
        <v>1200</v>
      </c>
      <c r="K24" s="183">
        <v>1200</v>
      </c>
      <c r="L24" s="183">
        <v>1200</v>
      </c>
    </row>
    <row r="25" spans="2:12" ht="17.45" customHeight="1">
      <c r="B25" s="55"/>
      <c r="C25" s="56">
        <v>292</v>
      </c>
      <c r="D25" s="57" t="s">
        <v>58</v>
      </c>
      <c r="E25" s="58" t="s">
        <v>187</v>
      </c>
      <c r="F25" s="184">
        <v>580</v>
      </c>
      <c r="G25" s="185">
        <v>410</v>
      </c>
      <c r="H25" s="186">
        <v>0</v>
      </c>
      <c r="I25" s="186">
        <v>500</v>
      </c>
      <c r="J25" s="186">
        <v>0</v>
      </c>
      <c r="K25" s="187">
        <v>0</v>
      </c>
      <c r="L25" s="187">
        <v>0</v>
      </c>
    </row>
    <row r="26" spans="2:12" ht="17.45" customHeight="1">
      <c r="B26" s="72"/>
      <c r="C26" s="52">
        <v>292</v>
      </c>
      <c r="D26" s="53" t="s">
        <v>58</v>
      </c>
      <c r="E26" s="54" t="s">
        <v>112</v>
      </c>
      <c r="F26" s="188">
        <v>2667</v>
      </c>
      <c r="G26" s="189">
        <v>3552</v>
      </c>
      <c r="H26" s="190">
        <v>3000</v>
      </c>
      <c r="I26" s="190">
        <v>3509</v>
      </c>
      <c r="J26" s="190">
        <v>3500</v>
      </c>
      <c r="K26" s="191">
        <v>3500</v>
      </c>
      <c r="L26" s="191">
        <v>3500</v>
      </c>
    </row>
    <row r="27" spans="2:12" ht="17.45" customHeight="1">
      <c r="B27" s="73"/>
      <c r="C27" s="49">
        <v>292</v>
      </c>
      <c r="D27" s="50" t="s">
        <v>58</v>
      </c>
      <c r="E27" s="69" t="s">
        <v>116</v>
      </c>
      <c r="F27" s="181">
        <v>13286.29</v>
      </c>
      <c r="G27" s="182">
        <v>16357.28</v>
      </c>
      <c r="H27" s="192">
        <f>10000</f>
        <v>10000</v>
      </c>
      <c r="I27" s="192">
        <v>16609</v>
      </c>
      <c r="J27" s="192">
        <f>4500+4000+3500</f>
        <v>12000</v>
      </c>
      <c r="K27" s="286">
        <f>4500+4000+3500</f>
        <v>12000</v>
      </c>
      <c r="L27" s="286">
        <f>4500+4000+3500</f>
        <v>12000</v>
      </c>
    </row>
    <row r="28" spans="2:12" ht="17.45" customHeight="1">
      <c r="B28" s="74"/>
      <c r="C28" s="35">
        <v>292</v>
      </c>
      <c r="D28" s="36" t="s">
        <v>58</v>
      </c>
      <c r="E28" s="47" t="s">
        <v>186</v>
      </c>
      <c r="F28" s="193">
        <v>0</v>
      </c>
      <c r="G28" s="194">
        <v>567.02</v>
      </c>
      <c r="H28" s="194">
        <v>500</v>
      </c>
      <c r="I28" s="194">
        <v>724</v>
      </c>
      <c r="J28" s="194">
        <v>500</v>
      </c>
      <c r="K28" s="195">
        <v>500</v>
      </c>
      <c r="L28" s="195">
        <v>500</v>
      </c>
    </row>
    <row r="29" spans="2:12" ht="17.45" customHeight="1">
      <c r="B29" s="75">
        <v>300</v>
      </c>
      <c r="C29" s="76" t="s">
        <v>184</v>
      </c>
      <c r="D29" s="37"/>
      <c r="E29" s="40" t="s">
        <v>119</v>
      </c>
      <c r="F29" s="196"/>
      <c r="G29" s="196"/>
      <c r="H29" s="196"/>
      <c r="I29" s="196"/>
      <c r="J29" s="197"/>
      <c r="K29" s="198"/>
      <c r="L29" s="198"/>
    </row>
    <row r="30" spans="2:12" ht="17.45" customHeight="1">
      <c r="B30" s="66"/>
      <c r="C30" s="38">
        <v>310</v>
      </c>
      <c r="D30" s="29"/>
      <c r="E30" s="77" t="s">
        <v>122</v>
      </c>
      <c r="F30" s="24">
        <f t="shared" ref="F30:H30" si="6">SUM(F31:F38)</f>
        <v>37480.129999999997</v>
      </c>
      <c r="G30" s="24">
        <f t="shared" si="6"/>
        <v>15272.189999999999</v>
      </c>
      <c r="H30" s="24">
        <f t="shared" si="6"/>
        <v>43467</v>
      </c>
      <c r="I30" s="24">
        <f>SUM(I31:I38)</f>
        <v>39914</v>
      </c>
      <c r="J30" s="24">
        <f t="shared" ref="J30:K30" si="7">SUM(J31:J38)</f>
        <v>27000</v>
      </c>
      <c r="K30" s="138">
        <f t="shared" si="7"/>
        <v>27000</v>
      </c>
      <c r="L30" s="138">
        <f t="shared" ref="L30" si="8">SUM(L31:L38)</f>
        <v>27000</v>
      </c>
    </row>
    <row r="31" spans="2:12" ht="17.45" customHeight="1">
      <c r="B31" s="68"/>
      <c r="C31" s="15">
        <v>312</v>
      </c>
      <c r="D31" s="16" t="s">
        <v>8</v>
      </c>
      <c r="E31" s="48" t="s">
        <v>123</v>
      </c>
      <c r="F31" s="26">
        <v>2506.5300000000002</v>
      </c>
      <c r="G31" s="199">
        <v>2719.78</v>
      </c>
      <c r="H31" s="199">
        <v>8400</v>
      </c>
      <c r="I31" s="199">
        <v>7776</v>
      </c>
      <c r="J31" s="199">
        <v>2800</v>
      </c>
      <c r="K31" s="200">
        <v>2800</v>
      </c>
      <c r="L31" s="200">
        <v>2800</v>
      </c>
    </row>
    <row r="32" spans="2:12" ht="17.45" customHeight="1">
      <c r="B32" s="68"/>
      <c r="C32" s="15">
        <v>312</v>
      </c>
      <c r="D32" s="16" t="s">
        <v>8</v>
      </c>
      <c r="E32" s="48" t="s">
        <v>126</v>
      </c>
      <c r="F32" s="26">
        <v>20000</v>
      </c>
      <c r="G32" s="199">
        <v>0</v>
      </c>
      <c r="H32" s="173">
        <v>0</v>
      </c>
      <c r="I32" s="173">
        <v>0</v>
      </c>
      <c r="J32" s="199">
        <v>0</v>
      </c>
      <c r="K32" s="200">
        <v>0</v>
      </c>
      <c r="L32" s="200">
        <v>0</v>
      </c>
    </row>
    <row r="33" spans="2:12" ht="17.45" customHeight="1">
      <c r="B33" s="68"/>
      <c r="C33" s="15">
        <v>312</v>
      </c>
      <c r="D33" s="16" t="s">
        <v>8</v>
      </c>
      <c r="E33" s="48" t="s">
        <v>128</v>
      </c>
      <c r="F33" s="26">
        <v>1927</v>
      </c>
      <c r="G33" s="199">
        <v>1889</v>
      </c>
      <c r="H33" s="173">
        <v>2047</v>
      </c>
      <c r="I33" s="173">
        <v>2047</v>
      </c>
      <c r="J33" s="199">
        <v>2200</v>
      </c>
      <c r="K33" s="200">
        <v>2200</v>
      </c>
      <c r="L33" s="200">
        <v>2200</v>
      </c>
    </row>
    <row r="34" spans="2:12" ht="17.45" customHeight="1">
      <c r="B34" s="68"/>
      <c r="C34" s="15">
        <v>312</v>
      </c>
      <c r="D34" s="16" t="s">
        <v>8</v>
      </c>
      <c r="E34" s="48" t="s">
        <v>130</v>
      </c>
      <c r="F34" s="25">
        <v>10344.4</v>
      </c>
      <c r="G34" s="125">
        <v>6590.38</v>
      </c>
      <c r="H34" s="125">
        <v>18720</v>
      </c>
      <c r="I34" s="125">
        <v>16900</v>
      </c>
      <c r="J34" s="125">
        <v>18700</v>
      </c>
      <c r="K34" s="133">
        <v>18700</v>
      </c>
      <c r="L34" s="133">
        <v>18700</v>
      </c>
    </row>
    <row r="35" spans="2:12" ht="17.45" customHeight="1">
      <c r="B35" s="68"/>
      <c r="C35" s="15">
        <v>312</v>
      </c>
      <c r="D35" s="16" t="s">
        <v>20</v>
      </c>
      <c r="E35" s="48" t="s">
        <v>132</v>
      </c>
      <c r="F35" s="25">
        <v>636.57000000000005</v>
      </c>
      <c r="G35" s="125">
        <v>1022.74</v>
      </c>
      <c r="H35" s="125">
        <v>1200</v>
      </c>
      <c r="I35" s="125">
        <v>1008</v>
      </c>
      <c r="J35" s="125">
        <v>1200</v>
      </c>
      <c r="K35" s="133">
        <v>1200</v>
      </c>
      <c r="L35" s="133">
        <v>1200</v>
      </c>
    </row>
    <row r="36" spans="2:12" ht="17.45" customHeight="1">
      <c r="B36" s="68"/>
      <c r="C36" s="15">
        <v>312</v>
      </c>
      <c r="D36" s="16" t="s">
        <v>81</v>
      </c>
      <c r="E36" s="48" t="s">
        <v>133</v>
      </c>
      <c r="F36" s="25">
        <v>2065.63</v>
      </c>
      <c r="G36" s="125">
        <v>2050.29</v>
      </c>
      <c r="H36" s="179">
        <v>2100</v>
      </c>
      <c r="I36" s="179">
        <v>2183</v>
      </c>
      <c r="J36" s="179">
        <v>2100</v>
      </c>
      <c r="K36" s="180">
        <v>2100</v>
      </c>
      <c r="L36" s="180">
        <v>2100</v>
      </c>
    </row>
    <row r="37" spans="2:12" ht="17.45" customHeight="1">
      <c r="B37" s="68"/>
      <c r="C37" s="31">
        <v>312</v>
      </c>
      <c r="D37" s="16" t="s">
        <v>8</v>
      </c>
      <c r="E37" s="48" t="s">
        <v>243</v>
      </c>
      <c r="F37" s="26">
        <v>0</v>
      </c>
      <c r="G37" s="199">
        <v>0</v>
      </c>
      <c r="H37" s="173">
        <v>10000</v>
      </c>
      <c r="I37" s="173">
        <v>10000</v>
      </c>
      <c r="J37" s="199">
        <v>0</v>
      </c>
      <c r="K37" s="200">
        <v>0</v>
      </c>
      <c r="L37" s="200">
        <v>0</v>
      </c>
    </row>
    <row r="38" spans="2:12" ht="17.45" customHeight="1">
      <c r="B38" s="78"/>
      <c r="C38" s="91">
        <v>312</v>
      </c>
      <c r="D38" s="39" t="s">
        <v>81</v>
      </c>
      <c r="E38" s="92" t="s">
        <v>185</v>
      </c>
      <c r="F38" s="201">
        <v>0</v>
      </c>
      <c r="G38" s="202">
        <v>1000</v>
      </c>
      <c r="H38" s="203">
        <v>1000</v>
      </c>
      <c r="I38" s="203">
        <v>0</v>
      </c>
      <c r="J38" s="202">
        <v>0</v>
      </c>
      <c r="K38" s="204">
        <v>0</v>
      </c>
      <c r="L38" s="204">
        <v>0</v>
      </c>
    </row>
    <row r="39" spans="2:12" ht="17.45" customHeight="1">
      <c r="B39" s="93" t="s">
        <v>138</v>
      </c>
      <c r="C39" s="94"/>
      <c r="D39" s="95"/>
      <c r="E39" s="96"/>
      <c r="F39" s="163">
        <v>661905.15</v>
      </c>
      <c r="G39" s="163">
        <f t="shared" ref="G39:L39" si="9">SUM(G5,G7)</f>
        <v>683538.09</v>
      </c>
      <c r="H39" s="163">
        <f t="shared" si="9"/>
        <v>798872</v>
      </c>
      <c r="I39" s="163">
        <f t="shared" si="9"/>
        <v>807127</v>
      </c>
      <c r="J39" s="163">
        <f t="shared" si="9"/>
        <v>837873</v>
      </c>
      <c r="K39" s="163">
        <f t="shared" si="9"/>
        <v>837873</v>
      </c>
      <c r="L39" s="163">
        <f t="shared" si="9"/>
        <v>837873</v>
      </c>
    </row>
    <row r="40" spans="2:12" ht="17.45" customHeight="1">
      <c r="B40" s="307" t="s">
        <v>143</v>
      </c>
      <c r="C40" s="79"/>
      <c r="D40" s="45"/>
      <c r="E40" s="80"/>
      <c r="F40" s="205">
        <f t="shared" ref="F40:K40" si="10">SUM(F41:F42)</f>
        <v>211152.66</v>
      </c>
      <c r="G40" s="205">
        <f t="shared" si="10"/>
        <v>55417</v>
      </c>
      <c r="H40" s="206">
        <f t="shared" si="10"/>
        <v>0</v>
      </c>
      <c r="I40" s="206">
        <f t="shared" si="10"/>
        <v>0</v>
      </c>
      <c r="J40" s="206">
        <f t="shared" si="10"/>
        <v>0</v>
      </c>
      <c r="K40" s="207">
        <f t="shared" si="10"/>
        <v>0</v>
      </c>
      <c r="L40" s="207">
        <f t="shared" ref="L40" si="11">SUM(L41:L42)</f>
        <v>0</v>
      </c>
    </row>
    <row r="41" spans="2:12" ht="17.45" customHeight="1">
      <c r="B41" s="81"/>
      <c r="C41" s="41">
        <v>453</v>
      </c>
      <c r="D41" s="42"/>
      <c r="E41" s="82" t="s">
        <v>212</v>
      </c>
      <c r="F41" s="208">
        <v>0</v>
      </c>
      <c r="G41" s="209">
        <v>5417</v>
      </c>
      <c r="H41" s="210">
        <v>0</v>
      </c>
      <c r="I41" s="211">
        <v>0</v>
      </c>
      <c r="J41" s="211">
        <v>0</v>
      </c>
      <c r="K41" s="212">
        <v>0</v>
      </c>
      <c r="L41" s="212">
        <v>0</v>
      </c>
    </row>
    <row r="42" spans="2:12" ht="17.45" customHeight="1">
      <c r="B42" s="83"/>
      <c r="C42" s="15">
        <v>454</v>
      </c>
      <c r="D42" s="16" t="s">
        <v>8</v>
      </c>
      <c r="E42" s="48" t="s">
        <v>231</v>
      </c>
      <c r="F42" s="25">
        <v>211152.66</v>
      </c>
      <c r="G42" s="20">
        <v>50000</v>
      </c>
      <c r="H42" s="213">
        <v>0</v>
      </c>
      <c r="I42" s="179">
        <v>0</v>
      </c>
      <c r="J42" s="179">
        <v>0</v>
      </c>
      <c r="K42" s="133">
        <v>0</v>
      </c>
      <c r="L42" s="133">
        <v>0</v>
      </c>
    </row>
    <row r="43" spans="2:12" ht="17.45" customHeight="1">
      <c r="B43" s="308" t="s">
        <v>154</v>
      </c>
      <c r="C43" s="84"/>
      <c r="D43" s="85"/>
      <c r="E43" s="86"/>
      <c r="F43" s="214">
        <v>0</v>
      </c>
      <c r="G43" s="214">
        <f t="shared" ref="G43:I43" si="12">SUM(G41,G42)</f>
        <v>55417</v>
      </c>
      <c r="H43" s="214">
        <f t="shared" si="12"/>
        <v>0</v>
      </c>
      <c r="I43" s="214">
        <f t="shared" si="12"/>
        <v>0</v>
      </c>
      <c r="J43" s="214">
        <v>0</v>
      </c>
      <c r="K43" s="215">
        <f>SUM(K41,K42)</f>
        <v>0</v>
      </c>
      <c r="L43" s="215">
        <f>SUM(L41,L42)</f>
        <v>0</v>
      </c>
    </row>
    <row r="44" spans="2:12" ht="19.5" customHeight="1">
      <c r="B44" s="309" t="s">
        <v>169</v>
      </c>
      <c r="C44" s="97"/>
      <c r="D44" s="97"/>
      <c r="E44" s="98"/>
      <c r="F44" s="216"/>
      <c r="G44" s="216"/>
      <c r="H44" s="217"/>
      <c r="I44" s="216"/>
      <c r="J44" s="218"/>
      <c r="K44" s="219"/>
      <c r="L44" s="219"/>
    </row>
    <row r="45" spans="2:12" ht="19.5" customHeight="1">
      <c r="B45" s="99"/>
      <c r="C45" s="100"/>
      <c r="D45" s="101"/>
      <c r="E45" s="102" t="s">
        <v>92</v>
      </c>
      <c r="F45" s="220">
        <f>SUM(F46:F54)</f>
        <v>42903.34</v>
      </c>
      <c r="G45" s="220">
        <f t="shared" ref="G45:L45" si="13">SUM(G46:G54)</f>
        <v>71300</v>
      </c>
      <c r="H45" s="220">
        <f t="shared" si="13"/>
        <v>59411</v>
      </c>
      <c r="I45" s="220">
        <f t="shared" si="13"/>
        <v>76161</v>
      </c>
      <c r="J45" s="220">
        <f t="shared" si="13"/>
        <v>25500</v>
      </c>
      <c r="K45" s="221">
        <f t="shared" si="13"/>
        <v>3000</v>
      </c>
      <c r="L45" s="221">
        <f t="shared" si="13"/>
        <v>3000</v>
      </c>
    </row>
    <row r="46" spans="2:12" ht="19.5" customHeight="1">
      <c r="B46" s="327"/>
      <c r="C46" s="328">
        <v>231</v>
      </c>
      <c r="D46" s="329"/>
      <c r="E46" s="330" t="s">
        <v>244</v>
      </c>
      <c r="F46" s="333">
        <v>0</v>
      </c>
      <c r="G46" s="333">
        <v>0</v>
      </c>
      <c r="H46" s="334">
        <v>0</v>
      </c>
      <c r="I46" s="334">
        <v>4151</v>
      </c>
      <c r="J46" s="331"/>
      <c r="K46" s="332"/>
      <c r="L46" s="332"/>
    </row>
    <row r="47" spans="2:12" ht="19.5" customHeight="1">
      <c r="B47" s="327"/>
      <c r="C47" s="328">
        <v>231</v>
      </c>
      <c r="D47" s="329"/>
      <c r="E47" s="330" t="s">
        <v>260</v>
      </c>
      <c r="F47" s="333"/>
      <c r="G47" s="333"/>
      <c r="H47" s="334"/>
      <c r="I47" s="334"/>
      <c r="J47" s="334">
        <v>12500</v>
      </c>
      <c r="K47" s="332"/>
      <c r="L47" s="332"/>
    </row>
    <row r="48" spans="2:12" ht="19.5" customHeight="1">
      <c r="B48" s="81">
        <v>230</v>
      </c>
      <c r="C48" s="41">
        <v>233</v>
      </c>
      <c r="D48" s="42" t="s">
        <v>8</v>
      </c>
      <c r="E48" s="17" t="s">
        <v>175</v>
      </c>
      <c r="F48" s="222">
        <v>2903.34</v>
      </c>
      <c r="G48" s="222">
        <v>0</v>
      </c>
      <c r="H48" s="223">
        <v>0</v>
      </c>
      <c r="I48" s="224">
        <v>17510</v>
      </c>
      <c r="J48" s="224">
        <v>0</v>
      </c>
      <c r="K48" s="225">
        <v>0</v>
      </c>
      <c r="L48" s="225">
        <v>0</v>
      </c>
    </row>
    <row r="49" spans="2:12" ht="19.5" customHeight="1">
      <c r="B49" s="81"/>
      <c r="C49" s="41">
        <v>239</v>
      </c>
      <c r="D49" s="42" t="s">
        <v>15</v>
      </c>
      <c r="E49" s="17" t="s">
        <v>220</v>
      </c>
      <c r="F49" s="222">
        <v>0</v>
      </c>
      <c r="G49" s="222">
        <v>0</v>
      </c>
      <c r="H49" s="223">
        <v>59411</v>
      </c>
      <c r="I49" s="224">
        <v>500</v>
      </c>
      <c r="J49" s="224">
        <v>0</v>
      </c>
      <c r="K49" s="225">
        <v>0</v>
      </c>
      <c r="L49" s="225">
        <v>0</v>
      </c>
    </row>
    <row r="50" spans="2:12" ht="19.5" customHeight="1">
      <c r="B50" s="81">
        <v>320</v>
      </c>
      <c r="C50" s="41">
        <v>321</v>
      </c>
      <c r="D50" s="42"/>
      <c r="E50" s="17" t="s">
        <v>228</v>
      </c>
      <c r="F50" s="222">
        <v>0</v>
      </c>
      <c r="G50" s="222">
        <v>1300</v>
      </c>
      <c r="H50" s="226">
        <v>0</v>
      </c>
      <c r="I50" s="224">
        <v>0</v>
      </c>
      <c r="J50" s="224">
        <v>0</v>
      </c>
      <c r="K50" s="225">
        <v>0</v>
      </c>
      <c r="L50" s="225">
        <v>0</v>
      </c>
    </row>
    <row r="51" spans="2:12" ht="19.5" customHeight="1">
      <c r="B51" s="81">
        <v>320</v>
      </c>
      <c r="C51" s="41">
        <v>322</v>
      </c>
      <c r="D51" s="42" t="s">
        <v>8</v>
      </c>
      <c r="E51" s="17" t="s">
        <v>230</v>
      </c>
      <c r="F51" s="222">
        <v>0</v>
      </c>
      <c r="G51" s="222">
        <v>0</v>
      </c>
      <c r="H51" s="226">
        <v>0</v>
      </c>
      <c r="I51" s="224">
        <v>0</v>
      </c>
      <c r="J51" s="224">
        <v>3000</v>
      </c>
      <c r="K51" s="225">
        <v>3000</v>
      </c>
      <c r="L51" s="225">
        <v>3000</v>
      </c>
    </row>
    <row r="52" spans="2:12" ht="19.5" customHeight="1">
      <c r="B52" s="81"/>
      <c r="C52" s="41"/>
      <c r="D52" s="42"/>
      <c r="E52" s="48" t="s">
        <v>267</v>
      </c>
      <c r="F52" s="222"/>
      <c r="G52" s="222"/>
      <c r="H52" s="226"/>
      <c r="I52" s="224"/>
      <c r="J52" s="224">
        <v>10000</v>
      </c>
      <c r="K52" s="225"/>
      <c r="L52" s="225"/>
    </row>
    <row r="53" spans="2:12" ht="19.5" customHeight="1">
      <c r="B53" s="81">
        <v>320</v>
      </c>
      <c r="C53" s="41">
        <v>322</v>
      </c>
      <c r="D53" s="42" t="s">
        <v>18</v>
      </c>
      <c r="E53" s="48" t="s">
        <v>180</v>
      </c>
      <c r="F53" s="222">
        <v>5000</v>
      </c>
      <c r="G53" s="227">
        <v>0</v>
      </c>
      <c r="H53" s="226">
        <v>0</v>
      </c>
      <c r="I53" s="226">
        <v>0</v>
      </c>
      <c r="J53" s="224">
        <v>0</v>
      </c>
      <c r="K53" s="225">
        <v>0</v>
      </c>
      <c r="L53" s="225">
        <v>0</v>
      </c>
    </row>
    <row r="54" spans="2:12" ht="19.5" customHeight="1">
      <c r="B54" s="87">
        <v>320</v>
      </c>
      <c r="C54" s="15">
        <v>322</v>
      </c>
      <c r="D54" s="16" t="s">
        <v>18</v>
      </c>
      <c r="E54" s="48" t="s">
        <v>181</v>
      </c>
      <c r="F54" s="25">
        <v>35000</v>
      </c>
      <c r="G54" s="25">
        <v>70000</v>
      </c>
      <c r="H54" s="125">
        <v>0</v>
      </c>
      <c r="I54" s="179">
        <v>54000</v>
      </c>
      <c r="J54" s="125">
        <v>0</v>
      </c>
      <c r="K54" s="133">
        <v>0</v>
      </c>
      <c r="L54" s="133">
        <v>0</v>
      </c>
    </row>
    <row r="55" spans="2:12" ht="19.5" customHeight="1">
      <c r="B55" s="103" t="s">
        <v>182</v>
      </c>
      <c r="C55" s="38"/>
      <c r="D55" s="38"/>
      <c r="E55" s="88"/>
      <c r="F55" s="124">
        <f t="shared" ref="F55:K55" si="14">F45</f>
        <v>42903.34</v>
      </c>
      <c r="G55" s="124">
        <f t="shared" si="14"/>
        <v>71300</v>
      </c>
      <c r="H55" s="124">
        <f t="shared" si="14"/>
        <v>59411</v>
      </c>
      <c r="I55" s="124">
        <f t="shared" si="14"/>
        <v>76161</v>
      </c>
      <c r="J55" s="124">
        <f t="shared" si="14"/>
        <v>25500</v>
      </c>
      <c r="K55" s="228">
        <f t="shared" si="14"/>
        <v>3000</v>
      </c>
      <c r="L55" s="228">
        <f t="shared" ref="L55" si="15">L45</f>
        <v>3000</v>
      </c>
    </row>
    <row r="56" spans="2:12" ht="15.75" customHeight="1">
      <c r="B56" s="104" t="s">
        <v>183</v>
      </c>
      <c r="C56" s="105"/>
      <c r="D56" s="106"/>
      <c r="E56" s="230"/>
      <c r="F56" s="233">
        <f>SUM(F39,F40,F55)</f>
        <v>915961.15</v>
      </c>
      <c r="G56" s="233">
        <f t="shared" ref="G56:L56" si="16">SUM(G39,G40,G45)</f>
        <v>810255.09</v>
      </c>
      <c r="H56" s="233">
        <f t="shared" si="16"/>
        <v>858283</v>
      </c>
      <c r="I56" s="409">
        <f t="shared" si="16"/>
        <v>883288</v>
      </c>
      <c r="J56" s="233">
        <f t="shared" si="16"/>
        <v>863373</v>
      </c>
      <c r="K56" s="234">
        <f t="shared" si="16"/>
        <v>840873</v>
      </c>
      <c r="L56" s="234">
        <f t="shared" si="16"/>
        <v>840873</v>
      </c>
    </row>
    <row r="57" spans="2:12" ht="12.75" customHeight="1"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2:12" ht="12.75" customHeight="1">
      <c r="B58" s="231"/>
      <c r="C58" s="231"/>
      <c r="D58" s="231"/>
      <c r="E58" s="231"/>
      <c r="F58" s="232"/>
      <c r="G58" s="232"/>
      <c r="H58" s="232"/>
      <c r="I58" s="231"/>
      <c r="J58" s="231"/>
      <c r="K58" s="231"/>
      <c r="L58" s="231"/>
    </row>
    <row r="59" spans="2:12" ht="12.75" customHeight="1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</row>
    <row r="60" spans="2:12" ht="12.75" customHeight="1">
      <c r="G60" s="229"/>
      <c r="H60" s="229"/>
    </row>
    <row r="61" spans="2:12" ht="12.75" customHeight="1">
      <c r="G61" s="229"/>
      <c r="H61" s="229"/>
    </row>
    <row r="62" spans="2:12" ht="12.75" customHeight="1">
      <c r="G62" s="229"/>
      <c r="H62" s="229"/>
    </row>
    <row r="63" spans="2:12" ht="12.75" customHeight="1">
      <c r="G63" s="229"/>
      <c r="H63" s="229"/>
    </row>
    <row r="64" spans="2:12" ht="12.75" customHeight="1">
      <c r="G64" s="229"/>
      <c r="H64" s="229"/>
    </row>
    <row r="65" spans="7:8" ht="12.75" customHeight="1">
      <c r="G65" s="229"/>
      <c r="H65" s="229"/>
    </row>
    <row r="66" spans="7:8" ht="12.75" customHeight="1">
      <c r="G66" s="229"/>
      <c r="H66" s="229"/>
    </row>
    <row r="67" spans="7:8" ht="12.75" customHeight="1">
      <c r="G67" s="229"/>
      <c r="H67" s="229"/>
    </row>
    <row r="68" spans="7:8" ht="12.75" customHeight="1">
      <c r="G68" s="229"/>
      <c r="H68" s="229"/>
    </row>
    <row r="69" spans="7:8" ht="12.75" customHeight="1">
      <c r="G69" s="229"/>
      <c r="H69" s="229"/>
    </row>
    <row r="70" spans="7:8" ht="12.75" customHeight="1">
      <c r="G70" s="229"/>
      <c r="H70" s="229"/>
    </row>
    <row r="71" spans="7:8" ht="12.75" customHeight="1">
      <c r="G71" s="229"/>
      <c r="H71" s="229"/>
    </row>
    <row r="72" spans="7:8" ht="12.75" customHeight="1">
      <c r="G72" s="229"/>
      <c r="H72" s="229"/>
    </row>
    <row r="73" spans="7:8" ht="12.75" customHeight="1">
      <c r="G73" s="229"/>
      <c r="H73" s="229"/>
    </row>
    <row r="74" spans="7:8" ht="12.75" customHeight="1">
      <c r="G74" s="229"/>
      <c r="H74" s="229"/>
    </row>
    <row r="75" spans="7:8" ht="12.75" customHeight="1">
      <c r="G75" s="229"/>
      <c r="H75" s="229"/>
    </row>
    <row r="76" spans="7:8" ht="12.75" customHeight="1">
      <c r="G76" s="229"/>
      <c r="H76" s="229"/>
    </row>
    <row r="77" spans="7:8" ht="12.75" customHeight="1">
      <c r="G77" s="229"/>
      <c r="H77" s="229"/>
    </row>
    <row r="78" spans="7:8" ht="12.75" customHeight="1">
      <c r="G78" s="229"/>
      <c r="H78" s="229"/>
    </row>
    <row r="79" spans="7:8" ht="12.75" customHeight="1">
      <c r="G79" s="229"/>
      <c r="H79" s="229"/>
    </row>
    <row r="80" spans="7:8" ht="12.75" customHeight="1">
      <c r="G80" s="229"/>
      <c r="H80" s="229"/>
    </row>
    <row r="81" spans="7:8" ht="12.75" customHeight="1">
      <c r="G81" s="229"/>
      <c r="H81" s="229"/>
    </row>
    <row r="82" spans="7:8" ht="12.75" customHeight="1">
      <c r="G82" s="229"/>
      <c r="H82" s="229"/>
    </row>
    <row r="83" spans="7:8" ht="12.75" customHeight="1">
      <c r="G83" s="229"/>
      <c r="H83" s="229"/>
    </row>
    <row r="84" spans="7:8" ht="12.75" customHeight="1">
      <c r="G84" s="229"/>
      <c r="H84" s="229"/>
    </row>
    <row r="85" spans="7:8" ht="12.75" customHeight="1">
      <c r="G85" s="229"/>
      <c r="H85" s="229"/>
    </row>
    <row r="86" spans="7:8" ht="12.75" customHeight="1">
      <c r="G86" s="229"/>
      <c r="H86" s="229"/>
    </row>
    <row r="87" spans="7:8" ht="12.75" customHeight="1">
      <c r="G87" s="229"/>
      <c r="H87" s="229"/>
    </row>
    <row r="88" spans="7:8" ht="12.75" customHeight="1">
      <c r="G88" s="229"/>
      <c r="H88" s="229"/>
    </row>
    <row r="89" spans="7:8" ht="12.75" customHeight="1">
      <c r="G89" s="229"/>
      <c r="H89" s="229"/>
    </row>
    <row r="90" spans="7:8" ht="12.75" customHeight="1">
      <c r="G90" s="229"/>
      <c r="H90" s="229"/>
    </row>
    <row r="91" spans="7:8" ht="12.75" customHeight="1">
      <c r="G91" s="229"/>
      <c r="H91" s="229"/>
    </row>
    <row r="92" spans="7:8" ht="12.75" customHeight="1">
      <c r="G92" s="229"/>
      <c r="H92" s="229"/>
    </row>
    <row r="93" spans="7:8" ht="12.75" customHeight="1">
      <c r="G93" s="229"/>
      <c r="H93" s="229"/>
    </row>
    <row r="94" spans="7:8" ht="12.75" customHeight="1">
      <c r="G94" s="229"/>
      <c r="H94" s="229"/>
    </row>
    <row r="95" spans="7:8" ht="12.75" customHeight="1">
      <c r="G95" s="229"/>
      <c r="H95" s="229"/>
    </row>
    <row r="96" spans="7:8" ht="12.75" customHeight="1">
      <c r="G96" s="229"/>
      <c r="H96" s="229"/>
    </row>
    <row r="97" spans="7:8" ht="12.75" customHeight="1">
      <c r="G97" s="229"/>
      <c r="H97" s="229"/>
    </row>
    <row r="98" spans="7:8" ht="12.75" customHeight="1">
      <c r="G98" s="229"/>
      <c r="H98" s="229"/>
    </row>
    <row r="99" spans="7:8" ht="12.75" customHeight="1">
      <c r="G99" s="229"/>
      <c r="H99" s="229"/>
    </row>
    <row r="100" spans="7:8" ht="12.75" customHeight="1">
      <c r="G100" s="229"/>
      <c r="H100" s="229"/>
    </row>
    <row r="101" spans="7:8" ht="12.75" customHeight="1">
      <c r="G101" s="229"/>
      <c r="H101" s="229"/>
    </row>
    <row r="102" spans="7:8" ht="12.75" customHeight="1">
      <c r="G102" s="229"/>
      <c r="H102" s="229"/>
    </row>
    <row r="103" spans="7:8" ht="12.75" customHeight="1">
      <c r="G103" s="229"/>
      <c r="H103" s="229"/>
    </row>
    <row r="104" spans="7:8" ht="12.75" customHeight="1">
      <c r="G104" s="229"/>
      <c r="H104" s="229"/>
    </row>
    <row r="105" spans="7:8" ht="12.75" customHeight="1">
      <c r="G105" s="229"/>
      <c r="H105" s="229"/>
    </row>
    <row r="106" spans="7:8" ht="12.75" customHeight="1">
      <c r="G106" s="229"/>
      <c r="H106" s="229"/>
    </row>
    <row r="107" spans="7:8" ht="12.75" customHeight="1">
      <c r="G107" s="229"/>
      <c r="H107" s="229"/>
    </row>
    <row r="108" spans="7:8" ht="12.75" customHeight="1">
      <c r="G108" s="229"/>
      <c r="H108" s="229"/>
    </row>
    <row r="109" spans="7:8" ht="12.75" customHeight="1">
      <c r="G109" s="229"/>
      <c r="H109" s="229"/>
    </row>
    <row r="110" spans="7:8" ht="12.75" customHeight="1">
      <c r="G110" s="229"/>
      <c r="H110" s="229"/>
    </row>
    <row r="111" spans="7:8" ht="12.75" customHeight="1">
      <c r="G111" s="229"/>
      <c r="H111" s="229"/>
    </row>
    <row r="112" spans="7:8" ht="12.75" customHeight="1">
      <c r="G112" s="229"/>
      <c r="H112" s="229"/>
    </row>
    <row r="113" spans="7:8" ht="12.75" customHeight="1">
      <c r="G113" s="229"/>
      <c r="H113" s="229"/>
    </row>
    <row r="114" spans="7:8" ht="12.75" customHeight="1">
      <c r="G114" s="229"/>
      <c r="H114" s="229"/>
    </row>
    <row r="115" spans="7:8" ht="12.75" customHeight="1">
      <c r="G115" s="229"/>
      <c r="H115" s="229"/>
    </row>
    <row r="116" spans="7:8" ht="12.75" customHeight="1">
      <c r="G116" s="229"/>
      <c r="H116" s="229"/>
    </row>
    <row r="117" spans="7:8" ht="12.75" customHeight="1">
      <c r="G117" s="229"/>
      <c r="H117" s="229"/>
    </row>
    <row r="118" spans="7:8" ht="12.75" customHeight="1">
      <c r="G118" s="229"/>
      <c r="H118" s="229"/>
    </row>
    <row r="119" spans="7:8" ht="12.75" customHeight="1">
      <c r="G119" s="229"/>
      <c r="H119" s="229"/>
    </row>
    <row r="120" spans="7:8" ht="12.75" customHeight="1">
      <c r="G120" s="229"/>
      <c r="H120" s="229"/>
    </row>
    <row r="121" spans="7:8" ht="12.75" customHeight="1">
      <c r="G121" s="229"/>
      <c r="H121" s="229"/>
    </row>
    <row r="122" spans="7:8" ht="12.75" customHeight="1">
      <c r="G122" s="229"/>
      <c r="H122" s="229"/>
    </row>
    <row r="123" spans="7:8" ht="12.75" customHeight="1">
      <c r="G123" s="229"/>
      <c r="H123" s="229"/>
    </row>
    <row r="124" spans="7:8" ht="12.75" customHeight="1">
      <c r="G124" s="229"/>
      <c r="H124" s="229"/>
    </row>
    <row r="125" spans="7:8" ht="12.75" customHeight="1">
      <c r="G125" s="229"/>
      <c r="H125" s="229"/>
    </row>
    <row r="126" spans="7:8" ht="12.75" customHeight="1">
      <c r="G126" s="229"/>
      <c r="H126" s="229"/>
    </row>
    <row r="127" spans="7:8" ht="12.75" customHeight="1">
      <c r="G127" s="229"/>
      <c r="H127" s="229"/>
    </row>
    <row r="128" spans="7:8" ht="12.75" customHeight="1">
      <c r="G128" s="229"/>
      <c r="H128" s="229"/>
    </row>
    <row r="129" spans="7:8" ht="12.75" customHeight="1">
      <c r="G129" s="229"/>
      <c r="H129" s="229"/>
    </row>
    <row r="130" spans="7:8" ht="12.75" customHeight="1">
      <c r="G130" s="229"/>
      <c r="H130" s="229"/>
    </row>
    <row r="131" spans="7:8" ht="12.75" customHeight="1">
      <c r="G131" s="229"/>
      <c r="H131" s="229"/>
    </row>
    <row r="132" spans="7:8" ht="12.75" customHeight="1">
      <c r="G132" s="229"/>
      <c r="H132" s="229"/>
    </row>
    <row r="133" spans="7:8" ht="12.75" customHeight="1">
      <c r="G133" s="229"/>
      <c r="H133" s="229"/>
    </row>
    <row r="134" spans="7:8" ht="12.75" customHeight="1">
      <c r="G134" s="229"/>
      <c r="H134" s="229"/>
    </row>
    <row r="135" spans="7:8" ht="12.75" customHeight="1">
      <c r="G135" s="229"/>
      <c r="H135" s="229"/>
    </row>
    <row r="136" spans="7:8" ht="12.75" customHeight="1">
      <c r="G136" s="229"/>
      <c r="H136" s="229"/>
    </row>
    <row r="137" spans="7:8" ht="12.75" customHeight="1">
      <c r="G137" s="229"/>
      <c r="H137" s="229"/>
    </row>
    <row r="138" spans="7:8" ht="12.75" customHeight="1">
      <c r="G138" s="229"/>
      <c r="H138" s="229"/>
    </row>
    <row r="139" spans="7:8" ht="12.75" customHeight="1">
      <c r="G139" s="229"/>
      <c r="H139" s="229"/>
    </row>
    <row r="140" spans="7:8" ht="12.75" customHeight="1">
      <c r="G140" s="229"/>
      <c r="H140" s="229"/>
    </row>
    <row r="141" spans="7:8" ht="12.75" customHeight="1">
      <c r="G141" s="229"/>
      <c r="H141" s="229"/>
    </row>
    <row r="142" spans="7:8" ht="12.75" customHeight="1">
      <c r="G142" s="229"/>
      <c r="H142" s="229"/>
    </row>
    <row r="143" spans="7:8" ht="12.75" customHeight="1">
      <c r="G143" s="229"/>
      <c r="H143" s="229"/>
    </row>
    <row r="144" spans="7:8" ht="12.75" customHeight="1">
      <c r="G144" s="229"/>
      <c r="H144" s="229"/>
    </row>
    <row r="145" spans="7:8" ht="12.75" customHeight="1">
      <c r="G145" s="229"/>
      <c r="H145" s="229"/>
    </row>
    <row r="146" spans="7:8" ht="12.75" customHeight="1">
      <c r="G146" s="229"/>
      <c r="H146" s="229"/>
    </row>
    <row r="147" spans="7:8" ht="12.75" customHeight="1">
      <c r="G147" s="229"/>
      <c r="H147" s="229"/>
    </row>
    <row r="148" spans="7:8" ht="12.75" customHeight="1">
      <c r="G148" s="229"/>
      <c r="H148" s="229"/>
    </row>
    <row r="149" spans="7:8" ht="12.75" customHeight="1">
      <c r="G149" s="229"/>
      <c r="H149" s="229"/>
    </row>
    <row r="150" spans="7:8" ht="12.75" customHeight="1">
      <c r="G150" s="229"/>
      <c r="H150" s="229"/>
    </row>
    <row r="151" spans="7:8" ht="12.75" customHeight="1">
      <c r="G151" s="229"/>
      <c r="H151" s="229"/>
    </row>
    <row r="152" spans="7:8" ht="12.75" customHeight="1">
      <c r="G152" s="229"/>
      <c r="H152" s="229"/>
    </row>
    <row r="153" spans="7:8" ht="12.75" customHeight="1">
      <c r="G153" s="229"/>
      <c r="H153" s="229"/>
    </row>
    <row r="154" spans="7:8" ht="12.75" customHeight="1">
      <c r="G154" s="229"/>
      <c r="H154" s="229"/>
    </row>
    <row r="155" spans="7:8" ht="12.75" customHeight="1">
      <c r="G155" s="229"/>
      <c r="H155" s="229"/>
    </row>
    <row r="156" spans="7:8" ht="12.75" customHeight="1">
      <c r="G156" s="229"/>
      <c r="H156" s="229"/>
    </row>
    <row r="157" spans="7:8" ht="12.75" customHeight="1">
      <c r="G157" s="229"/>
      <c r="H157" s="229"/>
    </row>
    <row r="158" spans="7:8" ht="12.75" customHeight="1">
      <c r="G158" s="229"/>
      <c r="H158" s="229"/>
    </row>
    <row r="159" spans="7:8" ht="12.75" customHeight="1">
      <c r="G159" s="229"/>
      <c r="H159" s="229"/>
    </row>
    <row r="160" spans="7:8" ht="12.75" customHeight="1">
      <c r="G160" s="229"/>
      <c r="H160" s="229"/>
    </row>
    <row r="161" spans="7:8" ht="12.75" customHeight="1">
      <c r="G161" s="229"/>
      <c r="H161" s="229"/>
    </row>
    <row r="162" spans="7:8" ht="12.75" customHeight="1">
      <c r="G162" s="229"/>
      <c r="H162" s="229"/>
    </row>
    <row r="163" spans="7:8" ht="12.75" customHeight="1">
      <c r="G163" s="229"/>
      <c r="H163" s="229"/>
    </row>
    <row r="164" spans="7:8" ht="12.75" customHeight="1">
      <c r="G164" s="229"/>
      <c r="H164" s="229"/>
    </row>
    <row r="165" spans="7:8" ht="12.75" customHeight="1">
      <c r="G165" s="229"/>
      <c r="H165" s="229"/>
    </row>
    <row r="166" spans="7:8" ht="12.75" customHeight="1">
      <c r="G166" s="229"/>
      <c r="H166" s="229"/>
    </row>
    <row r="167" spans="7:8" ht="12.75" customHeight="1">
      <c r="G167" s="229"/>
      <c r="H167" s="229"/>
    </row>
    <row r="168" spans="7:8" ht="12.75" customHeight="1">
      <c r="G168" s="229"/>
      <c r="H168" s="229"/>
    </row>
    <row r="169" spans="7:8" ht="12.75" customHeight="1">
      <c r="G169" s="229"/>
      <c r="H169" s="229"/>
    </row>
    <row r="170" spans="7:8" ht="12.75" customHeight="1">
      <c r="G170" s="229"/>
      <c r="H170" s="229"/>
    </row>
    <row r="171" spans="7:8" ht="12.75" customHeight="1">
      <c r="G171" s="229"/>
      <c r="H171" s="229"/>
    </row>
    <row r="172" spans="7:8" ht="12.75" customHeight="1">
      <c r="G172" s="229"/>
      <c r="H172" s="229"/>
    </row>
    <row r="173" spans="7:8" ht="12.75" customHeight="1">
      <c r="G173" s="229"/>
      <c r="H173" s="229"/>
    </row>
    <row r="174" spans="7:8" ht="12.75" customHeight="1">
      <c r="G174" s="229"/>
      <c r="H174" s="229"/>
    </row>
    <row r="175" spans="7:8" ht="12.75" customHeight="1">
      <c r="G175" s="229"/>
      <c r="H175" s="229"/>
    </row>
    <row r="176" spans="7:8" ht="12.75" customHeight="1">
      <c r="G176" s="229"/>
      <c r="H176" s="229"/>
    </row>
    <row r="177" spans="7:8" ht="12.75" customHeight="1">
      <c r="G177" s="229"/>
      <c r="H177" s="229"/>
    </row>
    <row r="178" spans="7:8" ht="12.75" customHeight="1">
      <c r="G178" s="229"/>
      <c r="H178" s="229"/>
    </row>
    <row r="179" spans="7:8" ht="12.75" customHeight="1">
      <c r="G179" s="229"/>
      <c r="H179" s="229"/>
    </row>
    <row r="180" spans="7:8" ht="12.75" customHeight="1">
      <c r="G180" s="229"/>
      <c r="H180" s="229"/>
    </row>
    <row r="181" spans="7:8" ht="12.75" customHeight="1">
      <c r="G181" s="229"/>
      <c r="H181" s="229"/>
    </row>
    <row r="182" spans="7:8" ht="12.75" customHeight="1">
      <c r="G182" s="229"/>
      <c r="H182" s="229"/>
    </row>
    <row r="183" spans="7:8" ht="12.75" customHeight="1">
      <c r="G183" s="229"/>
      <c r="H183" s="229"/>
    </row>
    <row r="184" spans="7:8" ht="12.75" customHeight="1">
      <c r="G184" s="229"/>
      <c r="H184" s="229"/>
    </row>
    <row r="185" spans="7:8" ht="12.75" customHeight="1">
      <c r="G185" s="229"/>
      <c r="H185" s="229"/>
    </row>
    <row r="186" spans="7:8" ht="12.75" customHeight="1">
      <c r="G186" s="229"/>
      <c r="H186" s="229"/>
    </row>
    <row r="187" spans="7:8" ht="12.75" customHeight="1">
      <c r="G187" s="229"/>
      <c r="H187" s="229"/>
    </row>
    <row r="188" spans="7:8" ht="12.75" customHeight="1">
      <c r="G188" s="229"/>
      <c r="H188" s="229"/>
    </row>
    <row r="189" spans="7:8" ht="12.75" customHeight="1">
      <c r="G189" s="229"/>
      <c r="H189" s="229"/>
    </row>
    <row r="190" spans="7:8" ht="12.75" customHeight="1">
      <c r="G190" s="229"/>
      <c r="H190" s="229"/>
    </row>
    <row r="191" spans="7:8" ht="12.75" customHeight="1">
      <c r="G191" s="229"/>
      <c r="H191" s="229"/>
    </row>
    <row r="192" spans="7:8" ht="12.75" customHeight="1">
      <c r="G192" s="229"/>
      <c r="H192" s="229"/>
    </row>
    <row r="193" spans="7:8" ht="12.75" customHeight="1">
      <c r="G193" s="229"/>
      <c r="H193" s="229"/>
    </row>
    <row r="194" spans="7:8" ht="12.75" customHeight="1">
      <c r="G194" s="229"/>
      <c r="H194" s="229"/>
    </row>
    <row r="195" spans="7:8" ht="12.75" customHeight="1">
      <c r="G195" s="229"/>
      <c r="H195" s="229"/>
    </row>
    <row r="196" spans="7:8" ht="12.75" customHeight="1">
      <c r="G196" s="229"/>
      <c r="H196" s="229"/>
    </row>
    <row r="197" spans="7:8" ht="12.75" customHeight="1">
      <c r="G197" s="229"/>
      <c r="H197" s="229"/>
    </row>
    <row r="198" spans="7:8" ht="12.75" customHeight="1">
      <c r="G198" s="229"/>
      <c r="H198" s="229"/>
    </row>
    <row r="199" spans="7:8" ht="12.75" customHeight="1">
      <c r="G199" s="229"/>
      <c r="H199" s="229"/>
    </row>
    <row r="200" spans="7:8" ht="12.75" customHeight="1">
      <c r="G200" s="229"/>
      <c r="H200" s="229"/>
    </row>
    <row r="201" spans="7:8" ht="12.75" customHeight="1">
      <c r="G201" s="229"/>
      <c r="H201" s="229"/>
    </row>
    <row r="202" spans="7:8" ht="12.75" customHeight="1">
      <c r="G202" s="229"/>
      <c r="H202" s="229"/>
    </row>
    <row r="203" spans="7:8" ht="12.75" customHeight="1">
      <c r="G203" s="229"/>
      <c r="H203" s="229"/>
    </row>
    <row r="204" spans="7:8" ht="12.75" customHeight="1">
      <c r="G204" s="229"/>
      <c r="H204" s="229"/>
    </row>
    <row r="205" spans="7:8" ht="12.75" customHeight="1">
      <c r="G205" s="229"/>
      <c r="H205" s="229"/>
    </row>
    <row r="206" spans="7:8" ht="12.75" customHeight="1">
      <c r="G206" s="229"/>
      <c r="H206" s="229"/>
    </row>
    <row r="207" spans="7:8" ht="12.75" customHeight="1">
      <c r="G207" s="229"/>
      <c r="H207" s="229"/>
    </row>
    <row r="208" spans="7:8" ht="12.75" customHeight="1">
      <c r="G208" s="229"/>
      <c r="H208" s="229"/>
    </row>
    <row r="209" spans="7:8" ht="12.75" customHeight="1">
      <c r="G209" s="229"/>
      <c r="H209" s="229"/>
    </row>
    <row r="210" spans="7:8" ht="12.75" customHeight="1">
      <c r="G210" s="229"/>
      <c r="H210" s="229"/>
    </row>
    <row r="211" spans="7:8" ht="12.75" customHeight="1">
      <c r="G211" s="229"/>
      <c r="H211" s="229"/>
    </row>
    <row r="212" spans="7:8" ht="12.75" customHeight="1">
      <c r="G212" s="229"/>
      <c r="H212" s="229"/>
    </row>
    <row r="213" spans="7:8" ht="12.75" customHeight="1">
      <c r="G213" s="229"/>
      <c r="H213" s="229"/>
    </row>
    <row r="214" spans="7:8" ht="12.75" customHeight="1">
      <c r="G214" s="229"/>
      <c r="H214" s="229"/>
    </row>
    <row r="215" spans="7:8" ht="12.75" customHeight="1">
      <c r="G215" s="229"/>
      <c r="H215" s="229"/>
    </row>
    <row r="216" spans="7:8" ht="12.75" customHeight="1">
      <c r="G216" s="229"/>
      <c r="H216" s="229"/>
    </row>
    <row r="217" spans="7:8" ht="12.75" customHeight="1">
      <c r="G217" s="229"/>
      <c r="H217" s="229"/>
    </row>
    <row r="218" spans="7:8" ht="12.75" customHeight="1">
      <c r="G218" s="229"/>
      <c r="H218" s="229"/>
    </row>
    <row r="219" spans="7:8" ht="12.75" customHeight="1">
      <c r="G219" s="229"/>
      <c r="H219" s="229"/>
    </row>
    <row r="220" spans="7:8" ht="12.75" customHeight="1">
      <c r="G220" s="229"/>
      <c r="H220" s="229"/>
    </row>
    <row r="221" spans="7:8" ht="12.75" customHeight="1">
      <c r="G221" s="229"/>
      <c r="H221" s="229"/>
    </row>
    <row r="222" spans="7:8" ht="12.75" customHeight="1">
      <c r="G222" s="229"/>
      <c r="H222" s="229"/>
    </row>
    <row r="223" spans="7:8" ht="12.75" customHeight="1">
      <c r="G223" s="229"/>
      <c r="H223" s="229"/>
    </row>
    <row r="224" spans="7:8" ht="12.75" customHeight="1">
      <c r="G224" s="229"/>
      <c r="H224" s="229"/>
    </row>
    <row r="225" spans="7:8" ht="12.75" customHeight="1">
      <c r="G225" s="229"/>
      <c r="H225" s="229"/>
    </row>
    <row r="226" spans="7:8" ht="12.75" customHeight="1">
      <c r="G226" s="229"/>
      <c r="H226" s="229"/>
    </row>
    <row r="227" spans="7:8" ht="12.75" customHeight="1">
      <c r="G227" s="229"/>
      <c r="H227" s="229"/>
    </row>
    <row r="228" spans="7:8" ht="12.75" customHeight="1">
      <c r="G228" s="229"/>
      <c r="H228" s="229"/>
    </row>
    <row r="229" spans="7:8" ht="12.75" customHeight="1">
      <c r="G229" s="229"/>
      <c r="H229" s="229"/>
    </row>
    <row r="230" spans="7:8" ht="12.75" customHeight="1">
      <c r="G230" s="229"/>
      <c r="H230" s="229"/>
    </row>
    <row r="231" spans="7:8" ht="12.75" customHeight="1">
      <c r="G231" s="229"/>
      <c r="H231" s="229"/>
    </row>
    <row r="232" spans="7:8" ht="12.75" customHeight="1">
      <c r="G232" s="229"/>
      <c r="H232" s="229"/>
    </row>
    <row r="233" spans="7:8" ht="12.75" customHeight="1">
      <c r="G233" s="229"/>
      <c r="H233" s="229"/>
    </row>
    <row r="234" spans="7:8" ht="12.75" customHeight="1">
      <c r="G234" s="229"/>
      <c r="H234" s="229"/>
    </row>
    <row r="235" spans="7:8" ht="12.75" customHeight="1">
      <c r="G235" s="229"/>
      <c r="H235" s="229"/>
    </row>
    <row r="236" spans="7:8" ht="12.75" customHeight="1">
      <c r="G236" s="229"/>
      <c r="H236" s="229"/>
    </row>
    <row r="237" spans="7:8" ht="12.75" customHeight="1">
      <c r="G237" s="229"/>
      <c r="H237" s="229"/>
    </row>
    <row r="238" spans="7:8" ht="12.75" customHeight="1">
      <c r="G238" s="229"/>
      <c r="H238" s="229"/>
    </row>
    <row r="239" spans="7:8" ht="12.75" customHeight="1">
      <c r="G239" s="229"/>
      <c r="H239" s="229"/>
    </row>
    <row r="240" spans="7:8" ht="12.75" customHeight="1">
      <c r="G240" s="229"/>
      <c r="H240" s="229"/>
    </row>
    <row r="241" spans="7:8" ht="12.75" customHeight="1">
      <c r="G241" s="229"/>
      <c r="H241" s="229"/>
    </row>
    <row r="242" spans="7:8" ht="12.75" customHeight="1">
      <c r="G242" s="229"/>
      <c r="H242" s="229"/>
    </row>
    <row r="243" spans="7:8" ht="12.75" customHeight="1">
      <c r="G243" s="229"/>
      <c r="H243" s="229"/>
    </row>
    <row r="244" spans="7:8" ht="12.75" customHeight="1">
      <c r="G244" s="229"/>
      <c r="H244" s="229"/>
    </row>
    <row r="245" spans="7:8" ht="12.75" customHeight="1">
      <c r="G245" s="229"/>
      <c r="H245" s="229"/>
    </row>
    <row r="246" spans="7:8" ht="12.75" customHeight="1">
      <c r="G246" s="229"/>
      <c r="H246" s="229"/>
    </row>
    <row r="247" spans="7:8" ht="12.75" customHeight="1">
      <c r="G247" s="229"/>
      <c r="H247" s="229"/>
    </row>
    <row r="248" spans="7:8" ht="12.75" customHeight="1">
      <c r="G248" s="229"/>
      <c r="H248" s="229"/>
    </row>
    <row r="249" spans="7:8" ht="12.75" customHeight="1">
      <c r="G249" s="229"/>
      <c r="H249" s="229"/>
    </row>
    <row r="250" spans="7:8" ht="12.75" customHeight="1">
      <c r="G250" s="229"/>
      <c r="H250" s="229"/>
    </row>
    <row r="251" spans="7:8" ht="12.75" customHeight="1">
      <c r="G251" s="229"/>
      <c r="H251" s="229"/>
    </row>
    <row r="252" spans="7:8" ht="12.75" customHeight="1">
      <c r="G252" s="229"/>
      <c r="H252" s="229"/>
    </row>
    <row r="253" spans="7:8" ht="12.75" customHeight="1">
      <c r="G253" s="229"/>
      <c r="H253" s="229"/>
    </row>
    <row r="254" spans="7:8" ht="12.75" customHeight="1">
      <c r="G254" s="229"/>
      <c r="H254" s="229"/>
    </row>
    <row r="255" spans="7:8" ht="12.75" customHeight="1">
      <c r="G255" s="229"/>
      <c r="H255" s="229"/>
    </row>
    <row r="256" spans="7:8" ht="12.75" customHeight="1">
      <c r="G256" s="229"/>
      <c r="H256" s="229"/>
    </row>
    <row r="257" spans="7:8" ht="12.75" customHeight="1">
      <c r="G257" s="229"/>
      <c r="H257" s="229"/>
    </row>
    <row r="258" spans="7:8" ht="12.75" customHeight="1">
      <c r="G258" s="229"/>
      <c r="H258" s="229"/>
    </row>
    <row r="259" spans="7:8" ht="12.75" customHeight="1">
      <c r="G259" s="229"/>
      <c r="H259" s="229"/>
    </row>
    <row r="260" spans="7:8" ht="12.75" customHeight="1">
      <c r="G260" s="229"/>
      <c r="H260" s="229"/>
    </row>
    <row r="261" spans="7:8" ht="12.75" customHeight="1">
      <c r="G261" s="229"/>
      <c r="H261" s="229"/>
    </row>
    <row r="262" spans="7:8" ht="12.75" customHeight="1">
      <c r="G262" s="229"/>
      <c r="H262" s="229"/>
    </row>
    <row r="263" spans="7:8" ht="12.75" customHeight="1">
      <c r="G263" s="229"/>
      <c r="H263" s="229"/>
    </row>
    <row r="264" spans="7:8" ht="12.75" customHeight="1">
      <c r="G264" s="229"/>
      <c r="H264" s="229"/>
    </row>
    <row r="265" spans="7:8" ht="12.75" customHeight="1">
      <c r="G265" s="229"/>
      <c r="H265" s="229"/>
    </row>
    <row r="266" spans="7:8" ht="12.75" customHeight="1">
      <c r="G266" s="229"/>
      <c r="H266" s="229"/>
    </row>
    <row r="267" spans="7:8" ht="12.75" customHeight="1">
      <c r="G267" s="229"/>
      <c r="H267" s="229"/>
    </row>
    <row r="268" spans="7:8" ht="12.75" customHeight="1">
      <c r="G268" s="229"/>
      <c r="H268" s="229"/>
    </row>
    <row r="269" spans="7:8" ht="12.75" customHeight="1">
      <c r="G269" s="229"/>
      <c r="H269" s="229"/>
    </row>
    <row r="270" spans="7:8" ht="12.75" customHeight="1">
      <c r="G270" s="229"/>
      <c r="H270" s="229"/>
    </row>
    <row r="271" spans="7:8" ht="12.75" customHeight="1">
      <c r="G271" s="229"/>
      <c r="H271" s="229"/>
    </row>
    <row r="272" spans="7:8" ht="12.75" customHeight="1">
      <c r="G272" s="229"/>
      <c r="H272" s="229"/>
    </row>
    <row r="273" spans="7:8" ht="12.75" customHeight="1">
      <c r="G273" s="229"/>
      <c r="H273" s="229"/>
    </row>
    <row r="274" spans="7:8" ht="12.75" customHeight="1">
      <c r="G274" s="229"/>
      <c r="H274" s="229"/>
    </row>
    <row r="275" spans="7:8" ht="12.75" customHeight="1">
      <c r="G275" s="229"/>
      <c r="H275" s="229"/>
    </row>
    <row r="276" spans="7:8" ht="12.75" customHeight="1">
      <c r="G276" s="229"/>
      <c r="H276" s="229"/>
    </row>
    <row r="277" spans="7:8" ht="12.75" customHeight="1">
      <c r="G277" s="229"/>
      <c r="H277" s="229"/>
    </row>
    <row r="278" spans="7:8" ht="12.75" customHeight="1">
      <c r="G278" s="229"/>
      <c r="H278" s="229"/>
    </row>
    <row r="279" spans="7:8" ht="12.75" customHeight="1">
      <c r="G279" s="229"/>
      <c r="H279" s="229"/>
    </row>
    <row r="280" spans="7:8" ht="12.75" customHeight="1">
      <c r="G280" s="229"/>
      <c r="H280" s="229"/>
    </row>
    <row r="281" spans="7:8" ht="12.75" customHeight="1">
      <c r="G281" s="229"/>
      <c r="H281" s="229"/>
    </row>
    <row r="282" spans="7:8" ht="12.75" customHeight="1">
      <c r="G282" s="229"/>
      <c r="H282" s="229"/>
    </row>
    <row r="283" spans="7:8" ht="12.75" customHeight="1">
      <c r="G283" s="229"/>
      <c r="H283" s="229"/>
    </row>
    <row r="284" spans="7:8" ht="12.75" customHeight="1">
      <c r="G284" s="229"/>
      <c r="H284" s="229"/>
    </row>
    <row r="285" spans="7:8" ht="12.75" customHeight="1">
      <c r="G285" s="229"/>
      <c r="H285" s="229"/>
    </row>
    <row r="286" spans="7:8" ht="12.75" customHeight="1">
      <c r="G286" s="229"/>
      <c r="H286" s="229"/>
    </row>
    <row r="287" spans="7:8" ht="12.75" customHeight="1">
      <c r="G287" s="229"/>
      <c r="H287" s="229"/>
    </row>
    <row r="288" spans="7:8" ht="12.75" customHeight="1">
      <c r="G288" s="229"/>
      <c r="H288" s="229"/>
    </row>
    <row r="289" spans="7:8" ht="12.75" customHeight="1">
      <c r="G289" s="229"/>
      <c r="H289" s="229"/>
    </row>
    <row r="290" spans="7:8" ht="12.75" customHeight="1">
      <c r="G290" s="229"/>
      <c r="H290" s="229"/>
    </row>
    <row r="291" spans="7:8" ht="12.75" customHeight="1">
      <c r="G291" s="229"/>
      <c r="H291" s="229"/>
    </row>
    <row r="292" spans="7:8" ht="12.75" customHeight="1">
      <c r="G292" s="229"/>
      <c r="H292" s="229"/>
    </row>
    <row r="293" spans="7:8" ht="12.75" customHeight="1">
      <c r="G293" s="229"/>
      <c r="H293" s="229"/>
    </row>
    <row r="294" spans="7:8" ht="12.75" customHeight="1">
      <c r="G294" s="229"/>
      <c r="H294" s="229"/>
    </row>
    <row r="295" spans="7:8" ht="12.75" customHeight="1">
      <c r="G295" s="229"/>
      <c r="H295" s="229"/>
    </row>
    <row r="296" spans="7:8" ht="12.75" customHeight="1">
      <c r="G296" s="229"/>
      <c r="H296" s="229"/>
    </row>
    <row r="297" spans="7:8" ht="12.75" customHeight="1">
      <c r="G297" s="229"/>
      <c r="H297" s="229"/>
    </row>
    <row r="298" spans="7:8" ht="12.75" customHeight="1">
      <c r="G298" s="229"/>
      <c r="H298" s="229"/>
    </row>
    <row r="299" spans="7:8" ht="12.75" customHeight="1">
      <c r="G299" s="229"/>
      <c r="H299" s="229"/>
    </row>
    <row r="300" spans="7:8" ht="12.75" customHeight="1">
      <c r="G300" s="229"/>
      <c r="H300" s="229"/>
    </row>
    <row r="301" spans="7:8" ht="12.75" customHeight="1">
      <c r="G301" s="229"/>
      <c r="H301" s="229"/>
    </row>
    <row r="302" spans="7:8" ht="12.75" customHeight="1">
      <c r="G302" s="229"/>
      <c r="H302" s="229"/>
    </row>
    <row r="303" spans="7:8" ht="12.75" customHeight="1">
      <c r="G303" s="229"/>
      <c r="H303" s="229"/>
    </row>
    <row r="304" spans="7:8" ht="12.75" customHeight="1">
      <c r="G304" s="229"/>
      <c r="H304" s="229"/>
    </row>
    <row r="305" spans="7:8" ht="12.75" customHeight="1">
      <c r="G305" s="229"/>
      <c r="H305" s="229"/>
    </row>
    <row r="306" spans="7:8" ht="12.75" customHeight="1">
      <c r="G306" s="229"/>
      <c r="H306" s="229"/>
    </row>
    <row r="307" spans="7:8" ht="12.75" customHeight="1">
      <c r="G307" s="229"/>
      <c r="H307" s="229"/>
    </row>
    <row r="308" spans="7:8" ht="12.75" customHeight="1">
      <c r="G308" s="229"/>
      <c r="H308" s="229"/>
    </row>
    <row r="309" spans="7:8" ht="12.75" customHeight="1">
      <c r="G309" s="229"/>
      <c r="H309" s="229"/>
    </row>
    <row r="310" spans="7:8" ht="12.75" customHeight="1">
      <c r="G310" s="229"/>
      <c r="H310" s="229"/>
    </row>
    <row r="311" spans="7:8" ht="12.75" customHeight="1">
      <c r="G311" s="229"/>
      <c r="H311" s="229"/>
    </row>
    <row r="312" spans="7:8" ht="12.75" customHeight="1">
      <c r="G312" s="229"/>
      <c r="H312" s="229"/>
    </row>
    <row r="313" spans="7:8" ht="12.75" customHeight="1">
      <c r="G313" s="229"/>
      <c r="H313" s="229"/>
    </row>
    <row r="314" spans="7:8" ht="12.75" customHeight="1">
      <c r="G314" s="229"/>
      <c r="H314" s="229"/>
    </row>
    <row r="315" spans="7:8" ht="12.75" customHeight="1">
      <c r="G315" s="229"/>
      <c r="H315" s="229"/>
    </row>
    <row r="316" spans="7:8" ht="12.75" customHeight="1">
      <c r="G316" s="229"/>
      <c r="H316" s="229"/>
    </row>
    <row r="317" spans="7:8" ht="12.75" customHeight="1">
      <c r="G317" s="229"/>
      <c r="H317" s="229"/>
    </row>
    <row r="318" spans="7:8" ht="12.75" customHeight="1">
      <c r="G318" s="229"/>
      <c r="H318" s="229"/>
    </row>
    <row r="319" spans="7:8" ht="12.75" customHeight="1">
      <c r="G319" s="229"/>
      <c r="H319" s="229"/>
    </row>
    <row r="320" spans="7:8" ht="12.75" customHeight="1">
      <c r="G320" s="229"/>
      <c r="H320" s="229"/>
    </row>
    <row r="321" spans="7:8" ht="12.75" customHeight="1">
      <c r="G321" s="229"/>
      <c r="H321" s="229"/>
    </row>
    <row r="322" spans="7:8" ht="12.75" customHeight="1">
      <c r="G322" s="229"/>
      <c r="H322" s="229"/>
    </row>
    <row r="323" spans="7:8" ht="12.75" customHeight="1">
      <c r="G323" s="229"/>
      <c r="H323" s="229"/>
    </row>
    <row r="324" spans="7:8" ht="12.75" customHeight="1">
      <c r="G324" s="229"/>
      <c r="H324" s="229"/>
    </row>
    <row r="325" spans="7:8" ht="12.75" customHeight="1">
      <c r="G325" s="229"/>
      <c r="H325" s="229"/>
    </row>
    <row r="326" spans="7:8" ht="12.75" customHeight="1">
      <c r="G326" s="229"/>
      <c r="H326" s="229"/>
    </row>
    <row r="327" spans="7:8" ht="12.75" customHeight="1">
      <c r="G327" s="229"/>
      <c r="H327" s="229"/>
    </row>
    <row r="328" spans="7:8" ht="12.75" customHeight="1">
      <c r="G328" s="229"/>
      <c r="H328" s="229"/>
    </row>
    <row r="329" spans="7:8" ht="12.75" customHeight="1">
      <c r="G329" s="229"/>
      <c r="H329" s="229"/>
    </row>
    <row r="330" spans="7:8" ht="12.75" customHeight="1">
      <c r="G330" s="229"/>
      <c r="H330" s="229"/>
    </row>
    <row r="331" spans="7:8" ht="12.75" customHeight="1">
      <c r="G331" s="229"/>
      <c r="H331" s="229"/>
    </row>
    <row r="332" spans="7:8" ht="12.75" customHeight="1">
      <c r="G332" s="229"/>
      <c r="H332" s="229"/>
    </row>
    <row r="333" spans="7:8" ht="12.75" customHeight="1">
      <c r="G333" s="229"/>
      <c r="H333" s="229"/>
    </row>
    <row r="334" spans="7:8" ht="12.75" customHeight="1">
      <c r="G334" s="229"/>
      <c r="H334" s="229"/>
    </row>
    <row r="335" spans="7:8" ht="12.75" customHeight="1">
      <c r="G335" s="229"/>
      <c r="H335" s="229"/>
    </row>
    <row r="336" spans="7:8" ht="12.75" customHeight="1">
      <c r="G336" s="229"/>
      <c r="H336" s="229"/>
    </row>
    <row r="337" spans="7:8" ht="12.75" customHeight="1">
      <c r="G337" s="229"/>
      <c r="H337" s="229"/>
    </row>
    <row r="338" spans="7:8" ht="12.75" customHeight="1">
      <c r="G338" s="229"/>
      <c r="H338" s="229"/>
    </row>
    <row r="339" spans="7:8" ht="12.75" customHeight="1">
      <c r="G339" s="229"/>
      <c r="H339" s="229"/>
    </row>
    <row r="340" spans="7:8" ht="12.75" customHeight="1">
      <c r="G340" s="229"/>
      <c r="H340" s="229"/>
    </row>
    <row r="341" spans="7:8" ht="12.75" customHeight="1">
      <c r="G341" s="229"/>
      <c r="H341" s="229"/>
    </row>
    <row r="342" spans="7:8" ht="12.75" customHeight="1">
      <c r="G342" s="229"/>
      <c r="H342" s="229"/>
    </row>
    <row r="343" spans="7:8" ht="12.75" customHeight="1">
      <c r="G343" s="229"/>
      <c r="H343" s="229"/>
    </row>
    <row r="344" spans="7:8" ht="12.75" customHeight="1">
      <c r="G344" s="229"/>
      <c r="H344" s="229"/>
    </row>
    <row r="345" spans="7:8" ht="12.75" customHeight="1">
      <c r="G345" s="229"/>
      <c r="H345" s="229"/>
    </row>
    <row r="346" spans="7:8" ht="12.75" customHeight="1">
      <c r="G346" s="229"/>
      <c r="H346" s="229"/>
    </row>
    <row r="347" spans="7:8" ht="12.75" customHeight="1">
      <c r="G347" s="229"/>
      <c r="H347" s="229"/>
    </row>
    <row r="348" spans="7:8" ht="12.75" customHeight="1">
      <c r="G348" s="229"/>
      <c r="H348" s="229"/>
    </row>
    <row r="349" spans="7:8" ht="12.75" customHeight="1">
      <c r="G349" s="229"/>
      <c r="H349" s="229"/>
    </row>
    <row r="350" spans="7:8" ht="12.75" customHeight="1">
      <c r="G350" s="229"/>
      <c r="H350" s="229"/>
    </row>
    <row r="351" spans="7:8" ht="12.75" customHeight="1">
      <c r="G351" s="229"/>
      <c r="H351" s="229"/>
    </row>
    <row r="352" spans="7:8" ht="12.75" customHeight="1">
      <c r="G352" s="229"/>
      <c r="H352" s="229"/>
    </row>
    <row r="353" spans="7:8" ht="12.75" customHeight="1">
      <c r="G353" s="229"/>
      <c r="H353" s="229"/>
    </row>
    <row r="354" spans="7:8" ht="12.75" customHeight="1">
      <c r="G354" s="229"/>
      <c r="H354" s="229"/>
    </row>
    <row r="355" spans="7:8" ht="12.75" customHeight="1">
      <c r="G355" s="229"/>
      <c r="H355" s="229"/>
    </row>
    <row r="356" spans="7:8" ht="12.75" customHeight="1">
      <c r="G356" s="229"/>
      <c r="H356" s="229"/>
    </row>
    <row r="357" spans="7:8" ht="12.75" customHeight="1">
      <c r="G357" s="229"/>
      <c r="H357" s="229"/>
    </row>
    <row r="358" spans="7:8" ht="12.75" customHeight="1">
      <c r="G358" s="229"/>
      <c r="H358" s="229"/>
    </row>
    <row r="359" spans="7:8" ht="12.75" customHeight="1">
      <c r="G359" s="229"/>
      <c r="H359" s="229"/>
    </row>
    <row r="360" spans="7:8" ht="12.75" customHeight="1">
      <c r="G360" s="229"/>
      <c r="H360" s="229"/>
    </row>
    <row r="361" spans="7:8" ht="12.75" customHeight="1">
      <c r="G361" s="229"/>
      <c r="H361" s="229"/>
    </row>
    <row r="362" spans="7:8" ht="12.75" customHeight="1">
      <c r="G362" s="229"/>
      <c r="H362" s="229"/>
    </row>
    <row r="363" spans="7:8" ht="12.75" customHeight="1">
      <c r="G363" s="229"/>
      <c r="H363" s="229"/>
    </row>
    <row r="364" spans="7:8" ht="12.75" customHeight="1">
      <c r="G364" s="229"/>
      <c r="H364" s="229"/>
    </row>
    <row r="365" spans="7:8" ht="12.75" customHeight="1">
      <c r="G365" s="229"/>
      <c r="H365" s="229"/>
    </row>
    <row r="366" spans="7:8" ht="12.75" customHeight="1">
      <c r="G366" s="229"/>
      <c r="H366" s="229"/>
    </row>
    <row r="367" spans="7:8" ht="12.75" customHeight="1">
      <c r="G367" s="229"/>
      <c r="H367" s="229"/>
    </row>
    <row r="368" spans="7:8" ht="12.75" customHeight="1">
      <c r="G368" s="229"/>
      <c r="H368" s="229"/>
    </row>
    <row r="369" spans="7:8" ht="12.75" customHeight="1">
      <c r="G369" s="229"/>
      <c r="H369" s="229"/>
    </row>
    <row r="370" spans="7:8" ht="12.75" customHeight="1">
      <c r="G370" s="229"/>
      <c r="H370" s="229"/>
    </row>
    <row r="371" spans="7:8" ht="12.75" customHeight="1">
      <c r="G371" s="229"/>
      <c r="H371" s="229"/>
    </row>
    <row r="372" spans="7:8" ht="12.75" customHeight="1">
      <c r="G372" s="229"/>
      <c r="H372" s="229"/>
    </row>
    <row r="373" spans="7:8" ht="12.75" customHeight="1">
      <c r="G373" s="229"/>
      <c r="H373" s="229"/>
    </row>
    <row r="374" spans="7:8" ht="12.75" customHeight="1">
      <c r="G374" s="229"/>
      <c r="H374" s="229"/>
    </row>
    <row r="375" spans="7:8" ht="12.75" customHeight="1">
      <c r="G375" s="229"/>
      <c r="H375" s="229"/>
    </row>
    <row r="376" spans="7:8" ht="12.75" customHeight="1">
      <c r="G376" s="229"/>
      <c r="H376" s="229"/>
    </row>
    <row r="377" spans="7:8" ht="12.75" customHeight="1">
      <c r="G377" s="229"/>
      <c r="H377" s="229"/>
    </row>
    <row r="378" spans="7:8" ht="12.75" customHeight="1">
      <c r="G378" s="229"/>
      <c r="H378" s="229"/>
    </row>
    <row r="379" spans="7:8" ht="12.75" customHeight="1">
      <c r="G379" s="229"/>
      <c r="H379" s="229"/>
    </row>
    <row r="380" spans="7:8" ht="12.75" customHeight="1">
      <c r="G380" s="229"/>
      <c r="H380" s="229"/>
    </row>
    <row r="381" spans="7:8" ht="12.75" customHeight="1">
      <c r="G381" s="229"/>
      <c r="H381" s="229"/>
    </row>
    <row r="382" spans="7:8" ht="12.75" customHeight="1">
      <c r="G382" s="229"/>
      <c r="H382" s="229"/>
    </row>
    <row r="383" spans="7:8" ht="12.75" customHeight="1">
      <c r="G383" s="229"/>
      <c r="H383" s="229"/>
    </row>
    <row r="384" spans="7:8" ht="12.75" customHeight="1">
      <c r="G384" s="229"/>
      <c r="H384" s="229"/>
    </row>
    <row r="385" spans="7:8" ht="12.75" customHeight="1">
      <c r="G385" s="229"/>
      <c r="H385" s="229"/>
    </row>
    <row r="386" spans="7:8" ht="12.75" customHeight="1">
      <c r="G386" s="229"/>
      <c r="H386" s="229"/>
    </row>
    <row r="387" spans="7:8" ht="12.75" customHeight="1">
      <c r="G387" s="229"/>
      <c r="H387" s="229"/>
    </row>
    <row r="388" spans="7:8" ht="12.75" customHeight="1">
      <c r="G388" s="229"/>
      <c r="H388" s="229"/>
    </row>
    <row r="389" spans="7:8" ht="12.75" customHeight="1">
      <c r="G389" s="229"/>
      <c r="H389" s="229"/>
    </row>
    <row r="390" spans="7:8" ht="12.75" customHeight="1">
      <c r="G390" s="229"/>
      <c r="H390" s="229"/>
    </row>
    <row r="391" spans="7:8" ht="12.75" customHeight="1">
      <c r="G391" s="229"/>
      <c r="H391" s="229"/>
    </row>
    <row r="392" spans="7:8" ht="12.75" customHeight="1">
      <c r="G392" s="229"/>
      <c r="H392" s="229"/>
    </row>
    <row r="393" spans="7:8" ht="12.75" customHeight="1">
      <c r="G393" s="229"/>
      <c r="H393" s="229"/>
    </row>
    <row r="394" spans="7:8" ht="12.75" customHeight="1">
      <c r="G394" s="229"/>
      <c r="H394" s="229"/>
    </row>
    <row r="395" spans="7:8" ht="12.75" customHeight="1">
      <c r="G395" s="229"/>
      <c r="H395" s="229"/>
    </row>
    <row r="396" spans="7:8" ht="12.75" customHeight="1">
      <c r="G396" s="229"/>
      <c r="H396" s="229"/>
    </row>
    <row r="397" spans="7:8" ht="12.75" customHeight="1">
      <c r="G397" s="229"/>
      <c r="H397" s="229"/>
    </row>
    <row r="398" spans="7:8" ht="12.75" customHeight="1">
      <c r="G398" s="229"/>
      <c r="H398" s="229"/>
    </row>
    <row r="399" spans="7:8" ht="12.75" customHeight="1">
      <c r="G399" s="229"/>
      <c r="H399" s="229"/>
    </row>
    <row r="400" spans="7:8" ht="12.75" customHeight="1">
      <c r="G400" s="229"/>
      <c r="H400" s="229"/>
    </row>
    <row r="401" spans="7:8" ht="12.75" customHeight="1">
      <c r="G401" s="229"/>
      <c r="H401" s="229"/>
    </row>
    <row r="402" spans="7:8" ht="12.75" customHeight="1">
      <c r="G402" s="229"/>
      <c r="H402" s="229"/>
    </row>
    <row r="403" spans="7:8" ht="12.75" customHeight="1">
      <c r="G403" s="229"/>
      <c r="H403" s="229"/>
    </row>
    <row r="404" spans="7:8" ht="12.75" customHeight="1">
      <c r="G404" s="229"/>
      <c r="H404" s="229"/>
    </row>
    <row r="405" spans="7:8" ht="12.75" customHeight="1">
      <c r="G405" s="229"/>
      <c r="H405" s="229"/>
    </row>
    <row r="406" spans="7:8" ht="12.75" customHeight="1">
      <c r="G406" s="229"/>
      <c r="H406" s="229"/>
    </row>
    <row r="407" spans="7:8" ht="12.75" customHeight="1">
      <c r="G407" s="229"/>
      <c r="H407" s="229"/>
    </row>
    <row r="408" spans="7:8" ht="12.75" customHeight="1">
      <c r="G408" s="229"/>
      <c r="H408" s="229"/>
    </row>
    <row r="409" spans="7:8" ht="12.75" customHeight="1">
      <c r="G409" s="229"/>
      <c r="H409" s="229"/>
    </row>
    <row r="410" spans="7:8" ht="12.75" customHeight="1">
      <c r="G410" s="229"/>
      <c r="H410" s="229"/>
    </row>
    <row r="411" spans="7:8" ht="12.75" customHeight="1">
      <c r="G411" s="229"/>
      <c r="H411" s="229"/>
    </row>
    <row r="412" spans="7:8" ht="12.75" customHeight="1">
      <c r="G412" s="229"/>
      <c r="H412" s="229"/>
    </row>
    <row r="413" spans="7:8" ht="12.75" customHeight="1">
      <c r="G413" s="229"/>
      <c r="H413" s="229"/>
    </row>
    <row r="414" spans="7:8" ht="12.75" customHeight="1">
      <c r="G414" s="229"/>
      <c r="H414" s="229"/>
    </row>
    <row r="415" spans="7:8" ht="12.75" customHeight="1">
      <c r="G415" s="229"/>
      <c r="H415" s="229"/>
    </row>
    <row r="416" spans="7:8" ht="12.75" customHeight="1">
      <c r="G416" s="229"/>
      <c r="H416" s="229"/>
    </row>
    <row r="417" spans="7:8" ht="12.75" customHeight="1">
      <c r="G417" s="229"/>
      <c r="H417" s="229"/>
    </row>
    <row r="418" spans="7:8" ht="12.75" customHeight="1">
      <c r="G418" s="229"/>
      <c r="H418" s="229"/>
    </row>
    <row r="419" spans="7:8" ht="12.75" customHeight="1">
      <c r="G419" s="229"/>
      <c r="H419" s="229"/>
    </row>
    <row r="420" spans="7:8" ht="12.75" customHeight="1">
      <c r="G420" s="229"/>
      <c r="H420" s="229"/>
    </row>
    <row r="421" spans="7:8" ht="12.75" customHeight="1">
      <c r="G421" s="229"/>
      <c r="H421" s="229"/>
    </row>
    <row r="422" spans="7:8" ht="12.75" customHeight="1">
      <c r="G422" s="229"/>
      <c r="H422" s="229"/>
    </row>
    <row r="423" spans="7:8" ht="12.75" customHeight="1">
      <c r="G423" s="229"/>
      <c r="H423" s="229"/>
    </row>
    <row r="424" spans="7:8" ht="12.75" customHeight="1">
      <c r="G424" s="229"/>
      <c r="H424" s="229"/>
    </row>
    <row r="425" spans="7:8" ht="12.75" customHeight="1">
      <c r="G425" s="229"/>
      <c r="H425" s="229"/>
    </row>
    <row r="426" spans="7:8" ht="12.75" customHeight="1">
      <c r="G426" s="229"/>
      <c r="H426" s="229"/>
    </row>
    <row r="427" spans="7:8" ht="12.75" customHeight="1">
      <c r="G427" s="229"/>
      <c r="H427" s="229"/>
    </row>
    <row r="428" spans="7:8" ht="12.75" customHeight="1">
      <c r="G428" s="229"/>
      <c r="H428" s="229"/>
    </row>
    <row r="429" spans="7:8" ht="12.75" customHeight="1">
      <c r="G429" s="229"/>
      <c r="H429" s="229"/>
    </row>
    <row r="430" spans="7:8" ht="12.75" customHeight="1">
      <c r="G430" s="229"/>
      <c r="H430" s="229"/>
    </row>
    <row r="431" spans="7:8" ht="12.75" customHeight="1">
      <c r="G431" s="229"/>
      <c r="H431" s="229"/>
    </row>
    <row r="432" spans="7:8" ht="12.75" customHeight="1">
      <c r="G432" s="229"/>
      <c r="H432" s="229"/>
    </row>
    <row r="433" spans="7:8" ht="12.75" customHeight="1">
      <c r="G433" s="229"/>
      <c r="H433" s="229"/>
    </row>
    <row r="434" spans="7:8" ht="12.75" customHeight="1">
      <c r="G434" s="229"/>
      <c r="H434" s="229"/>
    </row>
    <row r="435" spans="7:8" ht="12.75" customHeight="1">
      <c r="G435" s="229"/>
      <c r="H435" s="229"/>
    </row>
    <row r="436" spans="7:8" ht="12.75" customHeight="1">
      <c r="G436" s="229"/>
      <c r="H436" s="229"/>
    </row>
    <row r="437" spans="7:8" ht="12.75" customHeight="1">
      <c r="G437" s="229"/>
      <c r="H437" s="229"/>
    </row>
    <row r="438" spans="7:8" ht="12.75" customHeight="1">
      <c r="G438" s="229"/>
      <c r="H438" s="229"/>
    </row>
    <row r="439" spans="7:8" ht="12.75" customHeight="1">
      <c r="G439" s="229"/>
      <c r="H439" s="229"/>
    </row>
    <row r="440" spans="7:8" ht="12.75" customHeight="1">
      <c r="G440" s="229"/>
      <c r="H440" s="229"/>
    </row>
    <row r="441" spans="7:8" ht="12.75" customHeight="1">
      <c r="G441" s="229"/>
      <c r="H441" s="229"/>
    </row>
    <row r="442" spans="7:8" ht="12.75" customHeight="1">
      <c r="G442" s="229"/>
      <c r="H442" s="229"/>
    </row>
    <row r="443" spans="7:8" ht="12.75" customHeight="1">
      <c r="G443" s="229"/>
      <c r="H443" s="229"/>
    </row>
    <row r="444" spans="7:8" ht="12.75" customHeight="1">
      <c r="G444" s="229"/>
      <c r="H444" s="229"/>
    </row>
    <row r="445" spans="7:8" ht="12.75" customHeight="1">
      <c r="G445" s="229"/>
      <c r="H445" s="229"/>
    </row>
    <row r="446" spans="7:8" ht="12.75" customHeight="1">
      <c r="G446" s="229"/>
      <c r="H446" s="229"/>
    </row>
    <row r="447" spans="7:8" ht="12.75" customHeight="1">
      <c r="G447" s="229"/>
      <c r="H447" s="229"/>
    </row>
    <row r="448" spans="7:8" ht="12.75" customHeight="1">
      <c r="G448" s="229"/>
      <c r="H448" s="229"/>
    </row>
    <row r="449" spans="7:8" ht="12.75" customHeight="1">
      <c r="G449" s="229"/>
      <c r="H449" s="229"/>
    </row>
    <row r="450" spans="7:8" ht="12.75" customHeight="1">
      <c r="G450" s="229"/>
      <c r="H450" s="229"/>
    </row>
    <row r="451" spans="7:8" ht="12.75" customHeight="1">
      <c r="G451" s="229"/>
      <c r="H451" s="229"/>
    </row>
    <row r="452" spans="7:8" ht="12.75" customHeight="1">
      <c r="G452" s="229"/>
      <c r="H452" s="229"/>
    </row>
    <row r="453" spans="7:8" ht="12.75" customHeight="1">
      <c r="G453" s="229"/>
      <c r="H453" s="229"/>
    </row>
    <row r="454" spans="7:8" ht="12.75" customHeight="1">
      <c r="G454" s="229"/>
      <c r="H454" s="229"/>
    </row>
    <row r="455" spans="7:8" ht="12.75" customHeight="1">
      <c r="G455" s="229"/>
      <c r="H455" s="229"/>
    </row>
    <row r="456" spans="7:8" ht="12.75" customHeight="1">
      <c r="G456" s="229"/>
      <c r="H456" s="229"/>
    </row>
    <row r="457" spans="7:8" ht="12.75" customHeight="1">
      <c r="G457" s="229"/>
      <c r="H457" s="229"/>
    </row>
    <row r="458" spans="7:8" ht="12.75" customHeight="1">
      <c r="G458" s="229"/>
      <c r="H458" s="229"/>
    </row>
    <row r="459" spans="7:8" ht="12.75" customHeight="1">
      <c r="G459" s="229"/>
      <c r="H459" s="229"/>
    </row>
    <row r="460" spans="7:8" ht="12.75" customHeight="1">
      <c r="G460" s="229"/>
      <c r="H460" s="229"/>
    </row>
    <row r="461" spans="7:8" ht="12.75" customHeight="1">
      <c r="G461" s="229"/>
      <c r="H461" s="229"/>
    </row>
    <row r="462" spans="7:8" ht="12.75" customHeight="1">
      <c r="G462" s="229"/>
      <c r="H462" s="229"/>
    </row>
    <row r="463" spans="7:8" ht="12.75" customHeight="1">
      <c r="G463" s="229"/>
      <c r="H463" s="229"/>
    </row>
    <row r="464" spans="7:8" ht="12.75" customHeight="1">
      <c r="G464" s="229"/>
      <c r="H464" s="229"/>
    </row>
    <row r="465" spans="7:8" ht="12.75" customHeight="1">
      <c r="G465" s="229"/>
      <c r="H465" s="229"/>
    </row>
    <row r="466" spans="7:8" ht="12.75" customHeight="1">
      <c r="G466" s="229"/>
      <c r="H466" s="229"/>
    </row>
    <row r="467" spans="7:8" ht="12.75" customHeight="1">
      <c r="G467" s="229"/>
      <c r="H467" s="229"/>
    </row>
    <row r="468" spans="7:8" ht="12.75" customHeight="1">
      <c r="G468" s="229"/>
      <c r="H468" s="229"/>
    </row>
    <row r="469" spans="7:8" ht="12.75" customHeight="1">
      <c r="G469" s="229"/>
      <c r="H469" s="229"/>
    </row>
    <row r="470" spans="7:8" ht="12.75" customHeight="1">
      <c r="G470" s="229"/>
      <c r="H470" s="229"/>
    </row>
    <row r="471" spans="7:8" ht="12.75" customHeight="1">
      <c r="G471" s="229"/>
      <c r="H471" s="229"/>
    </row>
    <row r="472" spans="7:8" ht="12.75" customHeight="1">
      <c r="G472" s="229"/>
      <c r="H472" s="229"/>
    </row>
    <row r="473" spans="7:8" ht="12.75" customHeight="1">
      <c r="G473" s="229"/>
      <c r="H473" s="229"/>
    </row>
    <row r="474" spans="7:8" ht="12.75" customHeight="1">
      <c r="G474" s="229"/>
      <c r="H474" s="229"/>
    </row>
    <row r="475" spans="7:8" ht="12.75" customHeight="1">
      <c r="G475" s="229"/>
      <c r="H475" s="229"/>
    </row>
    <row r="476" spans="7:8" ht="12.75" customHeight="1">
      <c r="G476" s="229"/>
      <c r="H476" s="229"/>
    </row>
    <row r="477" spans="7:8" ht="12.75" customHeight="1">
      <c r="G477" s="229"/>
      <c r="H477" s="229"/>
    </row>
    <row r="478" spans="7:8" ht="12.75" customHeight="1">
      <c r="G478" s="229"/>
      <c r="H478" s="229"/>
    </row>
    <row r="479" spans="7:8" ht="12.75" customHeight="1">
      <c r="G479" s="229"/>
      <c r="H479" s="229"/>
    </row>
    <row r="480" spans="7:8" ht="12.75" customHeight="1">
      <c r="G480" s="229"/>
      <c r="H480" s="229"/>
    </row>
    <row r="481" spans="7:8" ht="12.75" customHeight="1">
      <c r="G481" s="229"/>
      <c r="H481" s="229"/>
    </row>
    <row r="482" spans="7:8" ht="12.75" customHeight="1">
      <c r="G482" s="229"/>
      <c r="H482" s="229"/>
    </row>
    <row r="483" spans="7:8" ht="12.75" customHeight="1">
      <c r="G483" s="229"/>
      <c r="H483" s="229"/>
    </row>
    <row r="484" spans="7:8" ht="12.75" customHeight="1">
      <c r="G484" s="229"/>
      <c r="H484" s="229"/>
    </row>
    <row r="485" spans="7:8" ht="12.75" customHeight="1">
      <c r="G485" s="229"/>
      <c r="H485" s="229"/>
    </row>
    <row r="486" spans="7:8" ht="12.75" customHeight="1">
      <c r="G486" s="229"/>
      <c r="H486" s="229"/>
    </row>
    <row r="487" spans="7:8" ht="12.75" customHeight="1">
      <c r="G487" s="229"/>
      <c r="H487" s="229"/>
    </row>
    <row r="488" spans="7:8" ht="12.75" customHeight="1">
      <c r="G488" s="229"/>
      <c r="H488" s="229"/>
    </row>
    <row r="489" spans="7:8" ht="12.75" customHeight="1">
      <c r="G489" s="229"/>
      <c r="H489" s="229"/>
    </row>
    <row r="490" spans="7:8" ht="12.75" customHeight="1">
      <c r="G490" s="229"/>
      <c r="H490" s="229"/>
    </row>
    <row r="491" spans="7:8" ht="12.75" customHeight="1">
      <c r="G491" s="229"/>
      <c r="H491" s="229"/>
    </row>
    <row r="492" spans="7:8" ht="12.75" customHeight="1">
      <c r="G492" s="229"/>
      <c r="H492" s="229"/>
    </row>
    <row r="493" spans="7:8" ht="12.75" customHeight="1">
      <c r="G493" s="229"/>
      <c r="H493" s="229"/>
    </row>
    <row r="494" spans="7:8" ht="12.75" customHeight="1">
      <c r="G494" s="229"/>
      <c r="H494" s="229"/>
    </row>
    <row r="495" spans="7:8" ht="12.75" customHeight="1">
      <c r="G495" s="229"/>
      <c r="H495" s="229"/>
    </row>
    <row r="496" spans="7:8" ht="12.75" customHeight="1">
      <c r="G496" s="229"/>
      <c r="H496" s="229"/>
    </row>
    <row r="497" spans="7:8" ht="12.75" customHeight="1">
      <c r="G497" s="229"/>
      <c r="H497" s="229"/>
    </row>
    <row r="498" spans="7:8" ht="12.75" customHeight="1">
      <c r="G498" s="229"/>
      <c r="H498" s="229"/>
    </row>
    <row r="499" spans="7:8" ht="12.75" customHeight="1">
      <c r="G499" s="229"/>
      <c r="H499" s="229"/>
    </row>
    <row r="500" spans="7:8" ht="12.75" customHeight="1">
      <c r="G500" s="229"/>
      <c r="H500" s="229"/>
    </row>
    <row r="501" spans="7:8" ht="12.75" customHeight="1">
      <c r="G501" s="229"/>
      <c r="H501" s="229"/>
    </row>
    <row r="502" spans="7:8" ht="12.75" customHeight="1">
      <c r="G502" s="229"/>
      <c r="H502" s="229"/>
    </row>
    <row r="503" spans="7:8" ht="12.75" customHeight="1">
      <c r="G503" s="229"/>
      <c r="H503" s="229"/>
    </row>
    <row r="504" spans="7:8" ht="12.75" customHeight="1">
      <c r="G504" s="229"/>
      <c r="H504" s="229"/>
    </row>
    <row r="505" spans="7:8" ht="12.75" customHeight="1">
      <c r="G505" s="229"/>
      <c r="H505" s="229"/>
    </row>
    <row r="506" spans="7:8" ht="12.75" customHeight="1">
      <c r="G506" s="229"/>
      <c r="H506" s="229"/>
    </row>
    <row r="507" spans="7:8" ht="12.75" customHeight="1">
      <c r="G507" s="229"/>
      <c r="H507" s="229"/>
    </row>
    <row r="508" spans="7:8" ht="12.75" customHeight="1">
      <c r="G508" s="229"/>
      <c r="H508" s="229"/>
    </row>
    <row r="509" spans="7:8" ht="12.75" customHeight="1">
      <c r="G509" s="229"/>
      <c r="H509" s="229"/>
    </row>
    <row r="510" spans="7:8" ht="12.75" customHeight="1">
      <c r="G510" s="229"/>
      <c r="H510" s="229"/>
    </row>
    <row r="511" spans="7:8" ht="12.75" customHeight="1">
      <c r="G511" s="229"/>
      <c r="H511" s="229"/>
    </row>
    <row r="512" spans="7:8" ht="12.75" customHeight="1">
      <c r="G512" s="229"/>
      <c r="H512" s="229"/>
    </row>
    <row r="513" spans="7:8" ht="12.75" customHeight="1">
      <c r="G513" s="229"/>
      <c r="H513" s="229"/>
    </row>
    <row r="514" spans="7:8" ht="12.75" customHeight="1">
      <c r="G514" s="229"/>
      <c r="H514" s="229"/>
    </row>
    <row r="515" spans="7:8" ht="12.75" customHeight="1">
      <c r="G515" s="229"/>
      <c r="H515" s="229"/>
    </row>
    <row r="516" spans="7:8" ht="12.75" customHeight="1">
      <c r="G516" s="229"/>
      <c r="H516" s="229"/>
    </row>
    <row r="517" spans="7:8" ht="12.75" customHeight="1">
      <c r="G517" s="229"/>
      <c r="H517" s="229"/>
    </row>
    <row r="518" spans="7:8" ht="12.75" customHeight="1">
      <c r="G518" s="229"/>
      <c r="H518" s="229"/>
    </row>
    <row r="519" spans="7:8" ht="12.75" customHeight="1">
      <c r="G519" s="229"/>
      <c r="H519" s="229"/>
    </row>
    <row r="520" spans="7:8" ht="12.75" customHeight="1">
      <c r="G520" s="229"/>
      <c r="H520" s="229"/>
    </row>
    <row r="521" spans="7:8" ht="12.75" customHeight="1">
      <c r="G521" s="229"/>
      <c r="H521" s="229"/>
    </row>
    <row r="522" spans="7:8" ht="12.75" customHeight="1">
      <c r="G522" s="229"/>
      <c r="H522" s="229"/>
    </row>
    <row r="523" spans="7:8" ht="12.75" customHeight="1">
      <c r="G523" s="229"/>
      <c r="H523" s="229"/>
    </row>
    <row r="524" spans="7:8" ht="12.75" customHeight="1">
      <c r="G524" s="229"/>
      <c r="H524" s="229"/>
    </row>
    <row r="525" spans="7:8" ht="12.75" customHeight="1">
      <c r="G525" s="229"/>
      <c r="H525" s="229"/>
    </row>
    <row r="526" spans="7:8" ht="12.75" customHeight="1">
      <c r="G526" s="229"/>
      <c r="H526" s="229"/>
    </row>
    <row r="527" spans="7:8" ht="12.75" customHeight="1">
      <c r="G527" s="229"/>
      <c r="H527" s="229"/>
    </row>
    <row r="528" spans="7:8" ht="12.75" customHeight="1">
      <c r="G528" s="229"/>
      <c r="H528" s="229"/>
    </row>
    <row r="529" spans="7:8" ht="12.75" customHeight="1">
      <c r="G529" s="229"/>
      <c r="H529" s="229"/>
    </row>
    <row r="530" spans="7:8" ht="12.75" customHeight="1">
      <c r="G530" s="229"/>
      <c r="H530" s="229"/>
    </row>
    <row r="531" spans="7:8" ht="12.75" customHeight="1">
      <c r="G531" s="229"/>
      <c r="H531" s="229"/>
    </row>
    <row r="532" spans="7:8" ht="12.75" customHeight="1">
      <c r="G532" s="229"/>
      <c r="H532" s="229"/>
    </row>
    <row r="533" spans="7:8" ht="12.75" customHeight="1">
      <c r="G533" s="229"/>
      <c r="H533" s="229"/>
    </row>
    <row r="534" spans="7:8" ht="12.75" customHeight="1">
      <c r="G534" s="229"/>
      <c r="H534" s="229"/>
    </row>
    <row r="535" spans="7:8" ht="12.75" customHeight="1">
      <c r="G535" s="229"/>
      <c r="H535" s="229"/>
    </row>
    <row r="536" spans="7:8" ht="12.75" customHeight="1">
      <c r="G536" s="229"/>
      <c r="H536" s="229"/>
    </row>
    <row r="537" spans="7:8" ht="12.75" customHeight="1">
      <c r="G537" s="229"/>
      <c r="H537" s="229"/>
    </row>
    <row r="538" spans="7:8" ht="12.75" customHeight="1">
      <c r="G538" s="229"/>
      <c r="H538" s="229"/>
    </row>
    <row r="539" spans="7:8" ht="12.75" customHeight="1">
      <c r="G539" s="229"/>
      <c r="H539" s="229"/>
    </row>
    <row r="540" spans="7:8" ht="12.75" customHeight="1">
      <c r="G540" s="229"/>
      <c r="H540" s="229"/>
    </row>
    <row r="541" spans="7:8" ht="12.75" customHeight="1">
      <c r="G541" s="229"/>
      <c r="H541" s="229"/>
    </row>
    <row r="542" spans="7:8" ht="12.75" customHeight="1">
      <c r="G542" s="229"/>
      <c r="H542" s="229"/>
    </row>
    <row r="543" spans="7:8" ht="12.75" customHeight="1">
      <c r="G543" s="229"/>
      <c r="H543" s="229"/>
    </row>
    <row r="544" spans="7:8" ht="12.75" customHeight="1">
      <c r="G544" s="229"/>
      <c r="H544" s="229"/>
    </row>
    <row r="545" spans="7:8" ht="12.75" customHeight="1">
      <c r="G545" s="229"/>
      <c r="H545" s="229"/>
    </row>
    <row r="546" spans="7:8" ht="12.75" customHeight="1">
      <c r="G546" s="229"/>
      <c r="H546" s="229"/>
    </row>
    <row r="547" spans="7:8" ht="12.75" customHeight="1">
      <c r="G547" s="229"/>
      <c r="H547" s="229"/>
    </row>
    <row r="548" spans="7:8" ht="12.75" customHeight="1">
      <c r="G548" s="229"/>
      <c r="H548" s="229"/>
    </row>
    <row r="549" spans="7:8" ht="12.75" customHeight="1">
      <c r="G549" s="229"/>
      <c r="H549" s="229"/>
    </row>
    <row r="550" spans="7:8" ht="12.75" customHeight="1">
      <c r="G550" s="229"/>
      <c r="H550" s="229"/>
    </row>
    <row r="551" spans="7:8" ht="12.75" customHeight="1">
      <c r="G551" s="229"/>
      <c r="H551" s="229"/>
    </row>
    <row r="552" spans="7:8" ht="12.75" customHeight="1">
      <c r="G552" s="229"/>
      <c r="H552" s="229"/>
    </row>
    <row r="553" spans="7:8" ht="12.75" customHeight="1">
      <c r="G553" s="229"/>
      <c r="H553" s="229"/>
    </row>
    <row r="554" spans="7:8" ht="12.75" customHeight="1">
      <c r="G554" s="229"/>
      <c r="H554" s="229"/>
    </row>
    <row r="555" spans="7:8" ht="12.75" customHeight="1">
      <c r="G555" s="229"/>
      <c r="H555" s="229"/>
    </row>
    <row r="556" spans="7:8" ht="12.75" customHeight="1">
      <c r="G556" s="229"/>
      <c r="H556" s="229"/>
    </row>
    <row r="557" spans="7:8" ht="12.75" customHeight="1">
      <c r="G557" s="229"/>
      <c r="H557" s="229"/>
    </row>
    <row r="558" spans="7:8" ht="12.75" customHeight="1">
      <c r="G558" s="229"/>
      <c r="H558" s="229"/>
    </row>
    <row r="559" spans="7:8" ht="12.75" customHeight="1">
      <c r="G559" s="229"/>
      <c r="H559" s="229"/>
    </row>
    <row r="560" spans="7:8" ht="12.75" customHeight="1">
      <c r="G560" s="229"/>
      <c r="H560" s="229"/>
    </row>
    <row r="561" spans="7:8" ht="12.75" customHeight="1">
      <c r="G561" s="229"/>
      <c r="H561" s="229"/>
    </row>
    <row r="562" spans="7:8" ht="12.75" customHeight="1">
      <c r="G562" s="229"/>
      <c r="H562" s="229"/>
    </row>
    <row r="563" spans="7:8" ht="12.75" customHeight="1">
      <c r="G563" s="229"/>
      <c r="H563" s="229"/>
    </row>
    <row r="564" spans="7:8" ht="12.75" customHeight="1">
      <c r="G564" s="229"/>
      <c r="H564" s="229"/>
    </row>
    <row r="565" spans="7:8" ht="12.75" customHeight="1">
      <c r="G565" s="229"/>
      <c r="H565" s="229"/>
    </row>
    <row r="566" spans="7:8" ht="12.75" customHeight="1">
      <c r="G566" s="229"/>
      <c r="H566" s="229"/>
    </row>
    <row r="567" spans="7:8" ht="12.75" customHeight="1">
      <c r="G567" s="229"/>
      <c r="H567" s="229"/>
    </row>
    <row r="568" spans="7:8" ht="12.75" customHeight="1">
      <c r="G568" s="229"/>
      <c r="H568" s="229"/>
    </row>
    <row r="569" spans="7:8" ht="12.75" customHeight="1">
      <c r="G569" s="229"/>
      <c r="H569" s="229"/>
    </row>
    <row r="570" spans="7:8" ht="12.75" customHeight="1">
      <c r="G570" s="229"/>
      <c r="H570" s="229"/>
    </row>
    <row r="571" spans="7:8" ht="12.75" customHeight="1">
      <c r="G571" s="229"/>
      <c r="H571" s="229"/>
    </row>
    <row r="572" spans="7:8" ht="12.75" customHeight="1">
      <c r="G572" s="229"/>
      <c r="H572" s="229"/>
    </row>
    <row r="573" spans="7:8" ht="12.75" customHeight="1">
      <c r="G573" s="229"/>
      <c r="H573" s="229"/>
    </row>
    <row r="574" spans="7:8" ht="12.75" customHeight="1">
      <c r="G574" s="229"/>
      <c r="H574" s="229"/>
    </row>
    <row r="575" spans="7:8" ht="12.75" customHeight="1">
      <c r="G575" s="229"/>
      <c r="H575" s="229"/>
    </row>
    <row r="576" spans="7:8" ht="12.75" customHeight="1">
      <c r="G576" s="229"/>
      <c r="H576" s="229"/>
    </row>
    <row r="577" spans="7:8" ht="12.75" customHeight="1">
      <c r="G577" s="229"/>
      <c r="H577" s="229"/>
    </row>
    <row r="578" spans="7:8" ht="12.75" customHeight="1">
      <c r="G578" s="229"/>
      <c r="H578" s="229"/>
    </row>
    <row r="579" spans="7:8" ht="12.75" customHeight="1">
      <c r="G579" s="229"/>
      <c r="H579" s="229"/>
    </row>
    <row r="580" spans="7:8" ht="12.75" customHeight="1">
      <c r="G580" s="229"/>
      <c r="H580" s="229"/>
    </row>
    <row r="581" spans="7:8" ht="12.75" customHeight="1">
      <c r="G581" s="229"/>
      <c r="H581" s="229"/>
    </row>
    <row r="582" spans="7:8" ht="12.75" customHeight="1">
      <c r="G582" s="229"/>
      <c r="H582" s="229"/>
    </row>
    <row r="583" spans="7:8" ht="12.75" customHeight="1">
      <c r="G583" s="229"/>
      <c r="H583" s="229"/>
    </row>
    <row r="584" spans="7:8" ht="12.75" customHeight="1">
      <c r="G584" s="229"/>
      <c r="H584" s="229"/>
    </row>
    <row r="585" spans="7:8" ht="12.75" customHeight="1">
      <c r="G585" s="229"/>
      <c r="H585" s="229"/>
    </row>
    <row r="586" spans="7:8" ht="12.75" customHeight="1">
      <c r="G586" s="229"/>
      <c r="H586" s="229"/>
    </row>
    <row r="587" spans="7:8" ht="12.75" customHeight="1">
      <c r="G587" s="229"/>
      <c r="H587" s="229"/>
    </row>
    <row r="588" spans="7:8" ht="12.75" customHeight="1">
      <c r="G588" s="229"/>
      <c r="H588" s="229"/>
    </row>
    <row r="589" spans="7:8" ht="12.75" customHeight="1">
      <c r="G589" s="229"/>
      <c r="H589" s="229"/>
    </row>
    <row r="590" spans="7:8" ht="12.75" customHeight="1">
      <c r="G590" s="229"/>
      <c r="H590" s="229"/>
    </row>
    <row r="591" spans="7:8" ht="12.75" customHeight="1">
      <c r="G591" s="229"/>
      <c r="H591" s="229"/>
    </row>
    <row r="592" spans="7:8" ht="12.75" customHeight="1">
      <c r="G592" s="229"/>
      <c r="H592" s="229"/>
    </row>
    <row r="593" spans="7:8" ht="12.75" customHeight="1">
      <c r="G593" s="229"/>
      <c r="H593" s="229"/>
    </row>
    <row r="594" spans="7:8" ht="12.75" customHeight="1">
      <c r="G594" s="229"/>
      <c r="H594" s="229"/>
    </row>
    <row r="595" spans="7:8" ht="12.75" customHeight="1">
      <c r="G595" s="229"/>
      <c r="H595" s="229"/>
    </row>
    <row r="596" spans="7:8" ht="12.75" customHeight="1">
      <c r="G596" s="229"/>
      <c r="H596" s="229"/>
    </row>
    <row r="597" spans="7:8" ht="12.75" customHeight="1">
      <c r="G597" s="229"/>
      <c r="H597" s="229"/>
    </row>
    <row r="598" spans="7:8" ht="12.75" customHeight="1">
      <c r="G598" s="229"/>
      <c r="H598" s="229"/>
    </row>
    <row r="599" spans="7:8" ht="12.75" customHeight="1">
      <c r="G599" s="229"/>
      <c r="H599" s="229"/>
    </row>
    <row r="600" spans="7:8" ht="12.75" customHeight="1">
      <c r="G600" s="229"/>
      <c r="H600" s="229"/>
    </row>
    <row r="601" spans="7:8" ht="12.75" customHeight="1">
      <c r="G601" s="229"/>
      <c r="H601" s="229"/>
    </row>
    <row r="602" spans="7:8" ht="12.75" customHeight="1">
      <c r="G602" s="229"/>
      <c r="H602" s="229"/>
    </row>
    <row r="603" spans="7:8" ht="12.75" customHeight="1">
      <c r="G603" s="229"/>
      <c r="H603" s="229"/>
    </row>
    <row r="604" spans="7:8" ht="12.75" customHeight="1">
      <c r="G604" s="229"/>
      <c r="H604" s="229"/>
    </row>
    <row r="605" spans="7:8" ht="12.75" customHeight="1">
      <c r="G605" s="229"/>
      <c r="H605" s="229"/>
    </row>
    <row r="606" spans="7:8" ht="12.75" customHeight="1">
      <c r="G606" s="229"/>
      <c r="H606" s="229"/>
    </row>
    <row r="607" spans="7:8" ht="12.75" customHeight="1">
      <c r="G607" s="229"/>
      <c r="H607" s="229"/>
    </row>
    <row r="608" spans="7:8" ht="12.75" customHeight="1">
      <c r="G608" s="229"/>
      <c r="H608" s="229"/>
    </row>
    <row r="609" spans="7:8" ht="12.75" customHeight="1">
      <c r="G609" s="229"/>
      <c r="H609" s="229"/>
    </row>
    <row r="610" spans="7:8" ht="12.75" customHeight="1">
      <c r="G610" s="229"/>
      <c r="H610" s="229"/>
    </row>
    <row r="611" spans="7:8" ht="12.75" customHeight="1">
      <c r="G611" s="229"/>
      <c r="H611" s="229"/>
    </row>
    <row r="612" spans="7:8" ht="12.75" customHeight="1">
      <c r="G612" s="229"/>
      <c r="H612" s="229"/>
    </row>
    <row r="613" spans="7:8" ht="12.75" customHeight="1">
      <c r="G613" s="229"/>
      <c r="H613" s="229"/>
    </row>
    <row r="614" spans="7:8" ht="12.75" customHeight="1">
      <c r="G614" s="229"/>
      <c r="H614" s="229"/>
    </row>
    <row r="615" spans="7:8" ht="12.75" customHeight="1">
      <c r="G615" s="229"/>
      <c r="H615" s="229"/>
    </row>
    <row r="616" spans="7:8" ht="12.75" customHeight="1">
      <c r="G616" s="229"/>
      <c r="H616" s="229"/>
    </row>
    <row r="617" spans="7:8" ht="12.75" customHeight="1">
      <c r="G617" s="229"/>
      <c r="H617" s="229"/>
    </row>
    <row r="618" spans="7:8" ht="12.75" customHeight="1">
      <c r="G618" s="229"/>
      <c r="H618" s="229"/>
    </row>
    <row r="619" spans="7:8" ht="12.75" customHeight="1">
      <c r="G619" s="229"/>
      <c r="H619" s="229"/>
    </row>
    <row r="620" spans="7:8" ht="12.75" customHeight="1">
      <c r="G620" s="229"/>
      <c r="H620" s="229"/>
    </row>
    <row r="621" spans="7:8" ht="12.75" customHeight="1">
      <c r="G621" s="229"/>
      <c r="H621" s="229"/>
    </row>
    <row r="622" spans="7:8" ht="12.75" customHeight="1">
      <c r="G622" s="229"/>
      <c r="H622" s="229"/>
    </row>
    <row r="623" spans="7:8" ht="12.75" customHeight="1">
      <c r="G623" s="229"/>
      <c r="H623" s="229"/>
    </row>
    <row r="624" spans="7:8" ht="12.75" customHeight="1">
      <c r="G624" s="229"/>
      <c r="H624" s="229"/>
    </row>
    <row r="625" spans="7:8" ht="12.75" customHeight="1">
      <c r="G625" s="229"/>
      <c r="H625" s="229"/>
    </row>
    <row r="626" spans="7:8" ht="12.75" customHeight="1">
      <c r="G626" s="229"/>
      <c r="H626" s="229"/>
    </row>
    <row r="627" spans="7:8" ht="12.75" customHeight="1">
      <c r="G627" s="229"/>
      <c r="H627" s="229"/>
    </row>
    <row r="628" spans="7:8" ht="12.75" customHeight="1">
      <c r="G628" s="229"/>
      <c r="H628" s="229"/>
    </row>
    <row r="629" spans="7:8" ht="12.75" customHeight="1">
      <c r="G629" s="229"/>
      <c r="H629" s="229"/>
    </row>
    <row r="630" spans="7:8" ht="12.75" customHeight="1">
      <c r="G630" s="229"/>
      <c r="H630" s="229"/>
    </row>
    <row r="631" spans="7:8" ht="12.75" customHeight="1">
      <c r="G631" s="229"/>
      <c r="H631" s="229"/>
    </row>
    <row r="632" spans="7:8" ht="12.75" customHeight="1">
      <c r="G632" s="229"/>
      <c r="H632" s="229"/>
    </row>
    <row r="633" spans="7:8" ht="12.75" customHeight="1">
      <c r="G633" s="229"/>
      <c r="H633" s="229"/>
    </row>
    <row r="634" spans="7:8" ht="12.75" customHeight="1">
      <c r="G634" s="229"/>
      <c r="H634" s="229"/>
    </row>
    <row r="635" spans="7:8" ht="12.75" customHeight="1">
      <c r="G635" s="229"/>
      <c r="H635" s="229"/>
    </row>
    <row r="636" spans="7:8" ht="12.75" customHeight="1">
      <c r="G636" s="229"/>
      <c r="H636" s="229"/>
    </row>
    <row r="637" spans="7:8" ht="12.75" customHeight="1">
      <c r="G637" s="229"/>
      <c r="H637" s="229"/>
    </row>
    <row r="638" spans="7:8" ht="12.75" customHeight="1">
      <c r="G638" s="229"/>
      <c r="H638" s="229"/>
    </row>
    <row r="639" spans="7:8" ht="12.75" customHeight="1">
      <c r="G639" s="229"/>
      <c r="H639" s="229"/>
    </row>
    <row r="640" spans="7:8" ht="12.75" customHeight="1">
      <c r="G640" s="229"/>
      <c r="H640" s="229"/>
    </row>
    <row r="641" spans="7:8" ht="12.75" customHeight="1">
      <c r="G641" s="229"/>
      <c r="H641" s="229"/>
    </row>
    <row r="642" spans="7:8" ht="12.75" customHeight="1">
      <c r="G642" s="229"/>
      <c r="H642" s="229"/>
    </row>
    <row r="643" spans="7:8" ht="12.75" customHeight="1">
      <c r="G643" s="229"/>
      <c r="H643" s="229"/>
    </row>
    <row r="644" spans="7:8" ht="12.75" customHeight="1">
      <c r="G644" s="229"/>
      <c r="H644" s="229"/>
    </row>
    <row r="645" spans="7:8" ht="12.75" customHeight="1">
      <c r="G645" s="229"/>
      <c r="H645" s="229"/>
    </row>
    <row r="646" spans="7:8" ht="12.75" customHeight="1">
      <c r="G646" s="229"/>
      <c r="H646" s="229"/>
    </row>
    <row r="647" spans="7:8" ht="12.75" customHeight="1">
      <c r="G647" s="229"/>
      <c r="H647" s="229"/>
    </row>
    <row r="648" spans="7:8" ht="12.75" customHeight="1">
      <c r="G648" s="229"/>
      <c r="H648" s="229"/>
    </row>
    <row r="649" spans="7:8" ht="12.75" customHeight="1">
      <c r="G649" s="229"/>
      <c r="H649" s="229"/>
    </row>
    <row r="650" spans="7:8" ht="12.75" customHeight="1">
      <c r="G650" s="229"/>
      <c r="H650" s="229"/>
    </row>
    <row r="651" spans="7:8" ht="12.75" customHeight="1">
      <c r="G651" s="229"/>
      <c r="H651" s="229"/>
    </row>
    <row r="652" spans="7:8" ht="12.75" customHeight="1">
      <c r="G652" s="229"/>
      <c r="H652" s="229"/>
    </row>
    <row r="653" spans="7:8" ht="12.75" customHeight="1">
      <c r="G653" s="229"/>
      <c r="H653" s="229"/>
    </row>
    <row r="654" spans="7:8" ht="12.75" customHeight="1">
      <c r="G654" s="229"/>
      <c r="H654" s="229"/>
    </row>
    <row r="655" spans="7:8" ht="12.75" customHeight="1">
      <c r="G655" s="229"/>
      <c r="H655" s="229"/>
    </row>
    <row r="656" spans="7:8" ht="12.75" customHeight="1">
      <c r="G656" s="229"/>
      <c r="H656" s="229"/>
    </row>
    <row r="657" spans="7:8" ht="12.75" customHeight="1">
      <c r="G657" s="229"/>
      <c r="H657" s="229"/>
    </row>
    <row r="658" spans="7:8" ht="12.75" customHeight="1">
      <c r="G658" s="229"/>
      <c r="H658" s="229"/>
    </row>
    <row r="659" spans="7:8" ht="12.75" customHeight="1">
      <c r="G659" s="229"/>
      <c r="H659" s="229"/>
    </row>
    <row r="660" spans="7:8" ht="12.75" customHeight="1">
      <c r="G660" s="229"/>
      <c r="H660" s="229"/>
    </row>
    <row r="661" spans="7:8" ht="12.75" customHeight="1">
      <c r="G661" s="229"/>
      <c r="H661" s="229"/>
    </row>
    <row r="662" spans="7:8" ht="12.75" customHeight="1">
      <c r="G662" s="229"/>
      <c r="H662" s="229"/>
    </row>
    <row r="663" spans="7:8" ht="12.75" customHeight="1">
      <c r="G663" s="229"/>
      <c r="H663" s="229"/>
    </row>
    <row r="664" spans="7:8" ht="12.75" customHeight="1">
      <c r="G664" s="229"/>
      <c r="H664" s="229"/>
    </row>
    <row r="665" spans="7:8" ht="12.75" customHeight="1">
      <c r="G665" s="229"/>
      <c r="H665" s="229"/>
    </row>
    <row r="666" spans="7:8" ht="12.75" customHeight="1">
      <c r="G666" s="229"/>
      <c r="H666" s="229"/>
    </row>
    <row r="667" spans="7:8" ht="12.75" customHeight="1">
      <c r="G667" s="229"/>
      <c r="H667" s="229"/>
    </row>
    <row r="668" spans="7:8" ht="12.75" customHeight="1">
      <c r="G668" s="229"/>
      <c r="H668" s="229"/>
    </row>
    <row r="669" spans="7:8" ht="12.75" customHeight="1">
      <c r="G669" s="229"/>
      <c r="H669" s="229"/>
    </row>
    <row r="670" spans="7:8" ht="12.75" customHeight="1">
      <c r="G670" s="229"/>
      <c r="H670" s="229"/>
    </row>
    <row r="671" spans="7:8" ht="12.75" customHeight="1">
      <c r="G671" s="229"/>
      <c r="H671" s="229"/>
    </row>
    <row r="672" spans="7:8" ht="12.75" customHeight="1">
      <c r="G672" s="229"/>
      <c r="H672" s="229"/>
    </row>
    <row r="673" spans="7:8" ht="12.75" customHeight="1">
      <c r="G673" s="229"/>
      <c r="H673" s="229"/>
    </row>
    <row r="674" spans="7:8" ht="12.75" customHeight="1">
      <c r="G674" s="229"/>
      <c r="H674" s="229"/>
    </row>
    <row r="675" spans="7:8" ht="12.75" customHeight="1">
      <c r="G675" s="229"/>
      <c r="H675" s="229"/>
    </row>
    <row r="676" spans="7:8" ht="12.75" customHeight="1">
      <c r="G676" s="229"/>
      <c r="H676" s="229"/>
    </row>
    <row r="677" spans="7:8" ht="12.75" customHeight="1">
      <c r="G677" s="229"/>
      <c r="H677" s="229"/>
    </row>
    <row r="678" spans="7:8" ht="12.75" customHeight="1">
      <c r="G678" s="229"/>
      <c r="H678" s="229"/>
    </row>
    <row r="679" spans="7:8" ht="12.75" customHeight="1">
      <c r="G679" s="229"/>
      <c r="H679" s="229"/>
    </row>
    <row r="680" spans="7:8" ht="12.75" customHeight="1">
      <c r="G680" s="229"/>
      <c r="H680" s="229"/>
    </row>
    <row r="681" spans="7:8" ht="12.75" customHeight="1">
      <c r="G681" s="229"/>
      <c r="H681" s="229"/>
    </row>
    <row r="682" spans="7:8" ht="12.75" customHeight="1">
      <c r="G682" s="229"/>
      <c r="H682" s="229"/>
    </row>
    <row r="683" spans="7:8" ht="12.75" customHeight="1">
      <c r="G683" s="229"/>
      <c r="H683" s="229"/>
    </row>
    <row r="684" spans="7:8" ht="12.75" customHeight="1">
      <c r="G684" s="229"/>
      <c r="H684" s="229"/>
    </row>
    <row r="685" spans="7:8" ht="12.75" customHeight="1">
      <c r="G685" s="229"/>
      <c r="H685" s="229"/>
    </row>
    <row r="686" spans="7:8" ht="12.75" customHeight="1">
      <c r="G686" s="229"/>
      <c r="H686" s="229"/>
    </row>
    <row r="687" spans="7:8" ht="12.75" customHeight="1">
      <c r="G687" s="229"/>
      <c r="H687" s="229"/>
    </row>
    <row r="688" spans="7:8" ht="12.75" customHeight="1">
      <c r="G688" s="229"/>
      <c r="H688" s="229"/>
    </row>
    <row r="689" spans="7:8" ht="12.75" customHeight="1">
      <c r="G689" s="229"/>
      <c r="H689" s="229"/>
    </row>
    <row r="690" spans="7:8" ht="12.75" customHeight="1">
      <c r="G690" s="229"/>
      <c r="H690" s="229"/>
    </row>
    <row r="691" spans="7:8" ht="12.75" customHeight="1">
      <c r="G691" s="229"/>
      <c r="H691" s="229"/>
    </row>
    <row r="692" spans="7:8" ht="12.75" customHeight="1">
      <c r="G692" s="229"/>
      <c r="H692" s="229"/>
    </row>
    <row r="693" spans="7:8" ht="12.75" customHeight="1">
      <c r="G693" s="229"/>
      <c r="H693" s="229"/>
    </row>
    <row r="694" spans="7:8" ht="12.75" customHeight="1">
      <c r="G694" s="229"/>
      <c r="H694" s="229"/>
    </row>
    <row r="695" spans="7:8" ht="12.75" customHeight="1">
      <c r="G695" s="229"/>
      <c r="H695" s="229"/>
    </row>
    <row r="696" spans="7:8" ht="12.75" customHeight="1">
      <c r="G696" s="229"/>
      <c r="H696" s="229"/>
    </row>
    <row r="697" spans="7:8" ht="12.75" customHeight="1">
      <c r="G697" s="229"/>
      <c r="H697" s="229"/>
    </row>
    <row r="698" spans="7:8" ht="12.75" customHeight="1">
      <c r="G698" s="229"/>
      <c r="H698" s="229"/>
    </row>
    <row r="699" spans="7:8" ht="12.75" customHeight="1">
      <c r="G699" s="229"/>
      <c r="H699" s="229"/>
    </row>
    <row r="700" spans="7:8" ht="12.75" customHeight="1">
      <c r="G700" s="229"/>
      <c r="H700" s="229"/>
    </row>
    <row r="701" spans="7:8" ht="12.75" customHeight="1">
      <c r="G701" s="229"/>
      <c r="H701" s="229"/>
    </row>
    <row r="702" spans="7:8" ht="12.75" customHeight="1">
      <c r="G702" s="229"/>
      <c r="H702" s="229"/>
    </row>
    <row r="703" spans="7:8" ht="12.75" customHeight="1">
      <c r="G703" s="229"/>
      <c r="H703" s="229"/>
    </row>
    <row r="704" spans="7:8" ht="12.75" customHeight="1">
      <c r="G704" s="229"/>
      <c r="H704" s="229"/>
    </row>
    <row r="705" spans="7:8" ht="12.75" customHeight="1">
      <c r="G705" s="229"/>
      <c r="H705" s="229"/>
    </row>
    <row r="706" spans="7:8" ht="12.75" customHeight="1">
      <c r="G706" s="229"/>
      <c r="H706" s="229"/>
    </row>
    <row r="707" spans="7:8" ht="12.75" customHeight="1">
      <c r="G707" s="229"/>
      <c r="H707" s="229"/>
    </row>
    <row r="708" spans="7:8" ht="12.75" customHeight="1">
      <c r="G708" s="229"/>
      <c r="H708" s="229"/>
    </row>
    <row r="709" spans="7:8" ht="12.75" customHeight="1">
      <c r="G709" s="229"/>
      <c r="H709" s="229"/>
    </row>
    <row r="710" spans="7:8" ht="12.75" customHeight="1">
      <c r="G710" s="229"/>
      <c r="H710" s="229"/>
    </row>
    <row r="711" spans="7:8" ht="12.75" customHeight="1">
      <c r="G711" s="229"/>
      <c r="H711" s="229"/>
    </row>
    <row r="712" spans="7:8" ht="12.75" customHeight="1">
      <c r="G712" s="229"/>
      <c r="H712" s="229"/>
    </row>
    <row r="713" spans="7:8" ht="12.75" customHeight="1">
      <c r="G713" s="229"/>
      <c r="H713" s="229"/>
    </row>
    <row r="714" spans="7:8" ht="12.75" customHeight="1">
      <c r="G714" s="229"/>
      <c r="H714" s="229"/>
    </row>
    <row r="715" spans="7:8" ht="12.75" customHeight="1">
      <c r="G715" s="229"/>
      <c r="H715" s="229"/>
    </row>
    <row r="716" spans="7:8" ht="12.75" customHeight="1">
      <c r="G716" s="229"/>
      <c r="H716" s="229"/>
    </row>
    <row r="717" spans="7:8" ht="12.75" customHeight="1">
      <c r="G717" s="229"/>
      <c r="H717" s="229"/>
    </row>
    <row r="718" spans="7:8" ht="12.75" customHeight="1">
      <c r="G718" s="229"/>
      <c r="H718" s="229"/>
    </row>
    <row r="719" spans="7:8" ht="12.75" customHeight="1">
      <c r="G719" s="229"/>
      <c r="H719" s="229"/>
    </row>
    <row r="720" spans="7:8" ht="12.75" customHeight="1">
      <c r="G720" s="229"/>
      <c r="H720" s="229"/>
    </row>
    <row r="721" spans="7:8" ht="12.75" customHeight="1">
      <c r="G721" s="229"/>
      <c r="H721" s="229"/>
    </row>
    <row r="722" spans="7:8" ht="12.75" customHeight="1">
      <c r="G722" s="229"/>
      <c r="H722" s="229"/>
    </row>
    <row r="723" spans="7:8" ht="12.75" customHeight="1">
      <c r="G723" s="229"/>
      <c r="H723" s="229"/>
    </row>
    <row r="724" spans="7:8" ht="12.75" customHeight="1">
      <c r="G724" s="229"/>
      <c r="H724" s="229"/>
    </row>
    <row r="725" spans="7:8" ht="12.75" customHeight="1">
      <c r="G725" s="229"/>
      <c r="H725" s="229"/>
    </row>
    <row r="726" spans="7:8" ht="12.75" customHeight="1">
      <c r="G726" s="229"/>
      <c r="H726" s="229"/>
    </row>
    <row r="727" spans="7:8" ht="12.75" customHeight="1">
      <c r="G727" s="229"/>
      <c r="H727" s="229"/>
    </row>
    <row r="728" spans="7:8" ht="12.75" customHeight="1">
      <c r="G728" s="229"/>
      <c r="H728" s="229"/>
    </row>
    <row r="729" spans="7:8" ht="12.75" customHeight="1">
      <c r="G729" s="229"/>
      <c r="H729" s="229"/>
    </row>
    <row r="730" spans="7:8" ht="12.75" customHeight="1">
      <c r="G730" s="229"/>
      <c r="H730" s="229"/>
    </row>
    <row r="731" spans="7:8" ht="12.75" customHeight="1">
      <c r="G731" s="229"/>
      <c r="H731" s="229"/>
    </row>
    <row r="732" spans="7:8" ht="12.75" customHeight="1">
      <c r="G732" s="229"/>
      <c r="H732" s="229"/>
    </row>
    <row r="733" spans="7:8" ht="12.75" customHeight="1">
      <c r="G733" s="229"/>
      <c r="H733" s="229"/>
    </row>
    <row r="734" spans="7:8" ht="12.75" customHeight="1">
      <c r="G734" s="229"/>
      <c r="H734" s="229"/>
    </row>
    <row r="735" spans="7:8" ht="12.75" customHeight="1">
      <c r="G735" s="229"/>
      <c r="H735" s="229"/>
    </row>
    <row r="736" spans="7:8" ht="12.75" customHeight="1">
      <c r="G736" s="229"/>
      <c r="H736" s="229"/>
    </row>
    <row r="737" spans="7:8" ht="12.75" customHeight="1">
      <c r="G737" s="229"/>
      <c r="H737" s="229"/>
    </row>
    <row r="738" spans="7:8" ht="12.75" customHeight="1">
      <c r="G738" s="229"/>
      <c r="H738" s="229"/>
    </row>
    <row r="739" spans="7:8" ht="12.75" customHeight="1">
      <c r="G739" s="229"/>
      <c r="H739" s="229"/>
    </row>
    <row r="740" spans="7:8" ht="12.75" customHeight="1">
      <c r="G740" s="229"/>
      <c r="H740" s="229"/>
    </row>
    <row r="741" spans="7:8" ht="12.75" customHeight="1">
      <c r="G741" s="229"/>
      <c r="H741" s="229"/>
    </row>
    <row r="742" spans="7:8" ht="12.75" customHeight="1">
      <c r="G742" s="229"/>
      <c r="H742" s="229"/>
    </row>
    <row r="743" spans="7:8" ht="12.75" customHeight="1">
      <c r="G743" s="229"/>
      <c r="H743" s="229"/>
    </row>
    <row r="744" spans="7:8" ht="12.75" customHeight="1">
      <c r="G744" s="229"/>
      <c r="H744" s="229"/>
    </row>
    <row r="745" spans="7:8" ht="12.75" customHeight="1">
      <c r="G745" s="229"/>
      <c r="H745" s="229"/>
    </row>
    <row r="746" spans="7:8" ht="12.75" customHeight="1">
      <c r="G746" s="229"/>
      <c r="H746" s="229"/>
    </row>
    <row r="747" spans="7:8" ht="12.75" customHeight="1">
      <c r="G747" s="229"/>
      <c r="H747" s="229"/>
    </row>
    <row r="748" spans="7:8" ht="12.75" customHeight="1">
      <c r="G748" s="229"/>
      <c r="H748" s="229"/>
    </row>
    <row r="749" spans="7:8" ht="12.75" customHeight="1">
      <c r="G749" s="229"/>
      <c r="H749" s="229"/>
    </row>
    <row r="750" spans="7:8" ht="12.75" customHeight="1">
      <c r="G750" s="229"/>
      <c r="H750" s="229"/>
    </row>
    <row r="751" spans="7:8" ht="12.75" customHeight="1">
      <c r="G751" s="229"/>
      <c r="H751" s="229"/>
    </row>
    <row r="752" spans="7:8" ht="12.75" customHeight="1">
      <c r="G752" s="229"/>
      <c r="H752" s="229"/>
    </row>
    <row r="753" spans="7:8" ht="12.75" customHeight="1">
      <c r="G753" s="229"/>
      <c r="H753" s="229"/>
    </row>
    <row r="754" spans="7:8" ht="12.75" customHeight="1">
      <c r="G754" s="229"/>
      <c r="H754" s="229"/>
    </row>
    <row r="755" spans="7:8" ht="12.75" customHeight="1">
      <c r="G755" s="229"/>
      <c r="H755" s="229"/>
    </row>
    <row r="756" spans="7:8" ht="12.75" customHeight="1">
      <c r="G756" s="229"/>
      <c r="H756" s="229"/>
    </row>
    <row r="757" spans="7:8" ht="12.75" customHeight="1">
      <c r="G757" s="229"/>
      <c r="H757" s="229"/>
    </row>
    <row r="758" spans="7:8" ht="12.75" customHeight="1">
      <c r="G758" s="229"/>
      <c r="H758" s="229"/>
    </row>
    <row r="759" spans="7:8" ht="12.75" customHeight="1">
      <c r="G759" s="229"/>
      <c r="H759" s="229"/>
    </row>
    <row r="760" spans="7:8" ht="12.75" customHeight="1">
      <c r="G760" s="229"/>
      <c r="H760" s="229"/>
    </row>
    <row r="761" spans="7:8" ht="12.75" customHeight="1">
      <c r="G761" s="229"/>
      <c r="H761" s="229"/>
    </row>
    <row r="762" spans="7:8" ht="12.75" customHeight="1">
      <c r="G762" s="229"/>
      <c r="H762" s="229"/>
    </row>
    <row r="763" spans="7:8" ht="12.75" customHeight="1">
      <c r="G763" s="229"/>
      <c r="H763" s="229"/>
    </row>
    <row r="764" spans="7:8" ht="12.75" customHeight="1">
      <c r="G764" s="229"/>
      <c r="H764" s="229"/>
    </row>
    <row r="765" spans="7:8" ht="12.75" customHeight="1">
      <c r="G765" s="229"/>
      <c r="H765" s="229"/>
    </row>
    <row r="766" spans="7:8" ht="12.75" customHeight="1">
      <c r="G766" s="229"/>
      <c r="H766" s="229"/>
    </row>
    <row r="767" spans="7:8" ht="12.75" customHeight="1">
      <c r="G767" s="229"/>
      <c r="H767" s="229"/>
    </row>
    <row r="768" spans="7:8" ht="12.75" customHeight="1">
      <c r="G768" s="229"/>
      <c r="H768" s="229"/>
    </row>
    <row r="769" spans="7:8" ht="12.75" customHeight="1">
      <c r="G769" s="229"/>
      <c r="H769" s="229"/>
    </row>
    <row r="770" spans="7:8" ht="12.75" customHeight="1">
      <c r="G770" s="229"/>
      <c r="H770" s="229"/>
    </row>
    <row r="771" spans="7:8" ht="12.75" customHeight="1">
      <c r="G771" s="229"/>
      <c r="H771" s="229"/>
    </row>
    <row r="772" spans="7:8" ht="12.75" customHeight="1">
      <c r="G772" s="229"/>
      <c r="H772" s="229"/>
    </row>
    <row r="773" spans="7:8" ht="12.75" customHeight="1">
      <c r="G773" s="229"/>
      <c r="H773" s="229"/>
    </row>
    <row r="774" spans="7:8" ht="12.75" customHeight="1">
      <c r="G774" s="229"/>
      <c r="H774" s="229"/>
    </row>
    <row r="775" spans="7:8" ht="12.75" customHeight="1">
      <c r="G775" s="229"/>
      <c r="H775" s="229"/>
    </row>
    <row r="776" spans="7:8" ht="12.75" customHeight="1">
      <c r="G776" s="229"/>
      <c r="H776" s="229"/>
    </row>
    <row r="777" spans="7:8" ht="12.75" customHeight="1">
      <c r="G777" s="229"/>
      <c r="H777" s="229"/>
    </row>
    <row r="778" spans="7:8" ht="12.75" customHeight="1">
      <c r="G778" s="229"/>
      <c r="H778" s="229"/>
    </row>
    <row r="779" spans="7:8" ht="12.75" customHeight="1">
      <c r="G779" s="229"/>
      <c r="H779" s="229"/>
    </row>
    <row r="780" spans="7:8" ht="12.75" customHeight="1">
      <c r="G780" s="229"/>
      <c r="H780" s="229"/>
    </row>
    <row r="781" spans="7:8" ht="12.75" customHeight="1">
      <c r="G781" s="229"/>
      <c r="H781" s="229"/>
    </row>
    <row r="782" spans="7:8" ht="12.75" customHeight="1">
      <c r="G782" s="229"/>
      <c r="H782" s="229"/>
    </row>
    <row r="783" spans="7:8" ht="12.75" customHeight="1">
      <c r="G783" s="229"/>
      <c r="H783" s="229"/>
    </row>
    <row r="784" spans="7:8" ht="12.75" customHeight="1">
      <c r="G784" s="229"/>
      <c r="H784" s="229"/>
    </row>
    <row r="785" spans="7:8" ht="12.75" customHeight="1">
      <c r="G785" s="229"/>
      <c r="H785" s="229"/>
    </row>
    <row r="786" spans="7:8" ht="12.75" customHeight="1">
      <c r="G786" s="229"/>
      <c r="H786" s="229"/>
    </row>
    <row r="787" spans="7:8" ht="12.75" customHeight="1">
      <c r="G787" s="229"/>
      <c r="H787" s="229"/>
    </row>
    <row r="788" spans="7:8" ht="12.75" customHeight="1">
      <c r="G788" s="229"/>
      <c r="H788" s="229"/>
    </row>
    <row r="789" spans="7:8" ht="12.75" customHeight="1">
      <c r="G789" s="229"/>
      <c r="H789" s="229"/>
    </row>
    <row r="790" spans="7:8" ht="12.75" customHeight="1">
      <c r="G790" s="229"/>
      <c r="H790" s="229"/>
    </row>
    <row r="791" spans="7:8" ht="12.75" customHeight="1">
      <c r="G791" s="229"/>
      <c r="H791" s="229"/>
    </row>
    <row r="792" spans="7:8" ht="12.75" customHeight="1">
      <c r="G792" s="229"/>
      <c r="H792" s="229"/>
    </row>
    <row r="793" spans="7:8" ht="12.75" customHeight="1">
      <c r="G793" s="229"/>
      <c r="H793" s="229"/>
    </row>
    <row r="794" spans="7:8" ht="12.75" customHeight="1">
      <c r="G794" s="229"/>
      <c r="H794" s="229"/>
    </row>
    <row r="795" spans="7:8" ht="12.75" customHeight="1">
      <c r="G795" s="229"/>
      <c r="H795" s="229"/>
    </row>
    <row r="796" spans="7:8" ht="12.75" customHeight="1">
      <c r="G796" s="229"/>
      <c r="H796" s="229"/>
    </row>
    <row r="797" spans="7:8" ht="12.75" customHeight="1">
      <c r="G797" s="229"/>
      <c r="H797" s="229"/>
    </row>
    <row r="798" spans="7:8" ht="12.75" customHeight="1">
      <c r="G798" s="229"/>
      <c r="H798" s="229"/>
    </row>
    <row r="799" spans="7:8" ht="12.75" customHeight="1">
      <c r="G799" s="229"/>
      <c r="H799" s="229"/>
    </row>
    <row r="800" spans="7:8" ht="12.75" customHeight="1">
      <c r="G800" s="229"/>
      <c r="H800" s="229"/>
    </row>
    <row r="801" spans="7:8" ht="12.75" customHeight="1">
      <c r="G801" s="229"/>
      <c r="H801" s="229"/>
    </row>
    <row r="802" spans="7:8" ht="12.75" customHeight="1">
      <c r="G802" s="229"/>
      <c r="H802" s="229"/>
    </row>
    <row r="803" spans="7:8" ht="12.75" customHeight="1">
      <c r="G803" s="229"/>
      <c r="H803" s="229"/>
    </row>
    <row r="804" spans="7:8" ht="12.75" customHeight="1">
      <c r="G804" s="229"/>
      <c r="H804" s="229"/>
    </row>
    <row r="805" spans="7:8" ht="12.75" customHeight="1">
      <c r="G805" s="229"/>
      <c r="H805" s="229"/>
    </row>
    <row r="806" spans="7:8" ht="12.75" customHeight="1">
      <c r="G806" s="229"/>
      <c r="H806" s="229"/>
    </row>
    <row r="807" spans="7:8" ht="12.75" customHeight="1">
      <c r="G807" s="229"/>
      <c r="H807" s="229"/>
    </row>
    <row r="808" spans="7:8" ht="12.75" customHeight="1">
      <c r="G808" s="229"/>
      <c r="H808" s="229"/>
    </row>
    <row r="809" spans="7:8" ht="12.75" customHeight="1">
      <c r="G809" s="229"/>
      <c r="H809" s="229"/>
    </row>
    <row r="810" spans="7:8" ht="12.75" customHeight="1">
      <c r="G810" s="229"/>
      <c r="H810" s="229"/>
    </row>
    <row r="811" spans="7:8" ht="12.75" customHeight="1">
      <c r="G811" s="229"/>
      <c r="H811" s="229"/>
    </row>
    <row r="812" spans="7:8" ht="12.75" customHeight="1">
      <c r="G812" s="229"/>
      <c r="H812" s="229"/>
    </row>
    <row r="813" spans="7:8" ht="12.75" customHeight="1">
      <c r="G813" s="229"/>
      <c r="H813" s="229"/>
    </row>
    <row r="814" spans="7:8" ht="12.75" customHeight="1">
      <c r="G814" s="229"/>
      <c r="H814" s="229"/>
    </row>
    <row r="815" spans="7:8" ht="12.75" customHeight="1">
      <c r="G815" s="229"/>
      <c r="H815" s="229"/>
    </row>
    <row r="816" spans="7:8" ht="12.75" customHeight="1">
      <c r="G816" s="229"/>
      <c r="H816" s="229"/>
    </row>
    <row r="817" spans="7:8" ht="12.75" customHeight="1">
      <c r="G817" s="229"/>
      <c r="H817" s="229"/>
    </row>
    <row r="818" spans="7:8" ht="12.75" customHeight="1">
      <c r="G818" s="229"/>
      <c r="H818" s="229"/>
    </row>
    <row r="819" spans="7:8" ht="12.75" customHeight="1">
      <c r="G819" s="229"/>
      <c r="H819" s="229"/>
    </row>
    <row r="820" spans="7:8" ht="12.75" customHeight="1">
      <c r="G820" s="229"/>
      <c r="H820" s="229"/>
    </row>
    <row r="821" spans="7:8" ht="12.75" customHeight="1">
      <c r="G821" s="229"/>
      <c r="H821" s="229"/>
    </row>
    <row r="822" spans="7:8" ht="12.75" customHeight="1">
      <c r="G822" s="229"/>
      <c r="H822" s="229"/>
    </row>
    <row r="823" spans="7:8" ht="12.75" customHeight="1">
      <c r="G823" s="229"/>
      <c r="H823" s="229"/>
    </row>
    <row r="824" spans="7:8" ht="12.75" customHeight="1">
      <c r="G824" s="229"/>
      <c r="H824" s="229"/>
    </row>
    <row r="825" spans="7:8" ht="12.75" customHeight="1">
      <c r="G825" s="229"/>
      <c r="H825" s="229"/>
    </row>
    <row r="826" spans="7:8" ht="12.75" customHeight="1">
      <c r="G826" s="229"/>
      <c r="H826" s="229"/>
    </row>
    <row r="827" spans="7:8" ht="12.75" customHeight="1">
      <c r="G827" s="229"/>
      <c r="H827" s="229"/>
    </row>
    <row r="828" spans="7:8" ht="12.75" customHeight="1">
      <c r="G828" s="229"/>
      <c r="H828" s="229"/>
    </row>
    <row r="829" spans="7:8" ht="12.75" customHeight="1">
      <c r="G829" s="229"/>
      <c r="H829" s="229"/>
    </row>
    <row r="830" spans="7:8" ht="12.75" customHeight="1">
      <c r="G830" s="229"/>
      <c r="H830" s="229"/>
    </row>
    <row r="831" spans="7:8" ht="12.75" customHeight="1">
      <c r="G831" s="229"/>
      <c r="H831" s="229"/>
    </row>
    <row r="832" spans="7:8" ht="12.75" customHeight="1">
      <c r="G832" s="229"/>
      <c r="H832" s="229"/>
    </row>
    <row r="833" spans="7:8" ht="12.75" customHeight="1">
      <c r="G833" s="229"/>
      <c r="H833" s="229"/>
    </row>
    <row r="834" spans="7:8" ht="12.75" customHeight="1">
      <c r="G834" s="229"/>
      <c r="H834" s="229"/>
    </row>
    <row r="835" spans="7:8" ht="12.75" customHeight="1">
      <c r="G835" s="229"/>
      <c r="H835" s="229"/>
    </row>
    <row r="836" spans="7:8" ht="12.75" customHeight="1">
      <c r="G836" s="229"/>
      <c r="H836" s="229"/>
    </row>
    <row r="837" spans="7:8" ht="12.75" customHeight="1">
      <c r="G837" s="229"/>
      <c r="H837" s="229"/>
    </row>
    <row r="838" spans="7:8" ht="12.75" customHeight="1">
      <c r="G838" s="229"/>
      <c r="H838" s="229"/>
    </row>
    <row r="839" spans="7:8" ht="12.75" customHeight="1">
      <c r="G839" s="229"/>
      <c r="H839" s="229"/>
    </row>
    <row r="840" spans="7:8" ht="12.75" customHeight="1">
      <c r="G840" s="229"/>
      <c r="H840" s="229"/>
    </row>
    <row r="841" spans="7:8" ht="12.75" customHeight="1">
      <c r="G841" s="229"/>
      <c r="H841" s="229"/>
    </row>
    <row r="842" spans="7:8" ht="12.75" customHeight="1">
      <c r="G842" s="229"/>
      <c r="H842" s="229"/>
    </row>
    <row r="843" spans="7:8" ht="12.75" customHeight="1">
      <c r="G843" s="229"/>
      <c r="H843" s="229"/>
    </row>
    <row r="844" spans="7:8" ht="12.75" customHeight="1">
      <c r="G844" s="229"/>
      <c r="H844" s="229"/>
    </row>
    <row r="845" spans="7:8" ht="12.75" customHeight="1">
      <c r="G845" s="229"/>
      <c r="H845" s="229"/>
    </row>
    <row r="846" spans="7:8" ht="12.75" customHeight="1">
      <c r="G846" s="229"/>
      <c r="H846" s="229"/>
    </row>
    <row r="847" spans="7:8" ht="12.75" customHeight="1">
      <c r="G847" s="229"/>
      <c r="H847" s="229"/>
    </row>
    <row r="848" spans="7:8" ht="12.75" customHeight="1">
      <c r="G848" s="229"/>
      <c r="H848" s="229"/>
    </row>
    <row r="849" spans="7:8" ht="12.75" customHeight="1">
      <c r="G849" s="229"/>
      <c r="H849" s="229"/>
    </row>
    <row r="850" spans="7:8" ht="12.75" customHeight="1">
      <c r="G850" s="229"/>
      <c r="H850" s="229"/>
    </row>
    <row r="851" spans="7:8" ht="12.75" customHeight="1">
      <c r="G851" s="229"/>
      <c r="H851" s="229"/>
    </row>
    <row r="852" spans="7:8" ht="12.75" customHeight="1">
      <c r="G852" s="229"/>
      <c r="H852" s="229"/>
    </row>
    <row r="853" spans="7:8" ht="12.75" customHeight="1">
      <c r="G853" s="229"/>
      <c r="H853" s="229"/>
    </row>
    <row r="854" spans="7:8" ht="12.75" customHeight="1">
      <c r="G854" s="229"/>
      <c r="H854" s="229"/>
    </row>
    <row r="855" spans="7:8" ht="12.75" customHeight="1">
      <c r="G855" s="229"/>
      <c r="H855" s="229"/>
    </row>
    <row r="856" spans="7:8" ht="12.75" customHeight="1">
      <c r="G856" s="229"/>
      <c r="H856" s="229"/>
    </row>
    <row r="857" spans="7:8" ht="12.75" customHeight="1">
      <c r="G857" s="229"/>
      <c r="H857" s="229"/>
    </row>
    <row r="858" spans="7:8" ht="12.75" customHeight="1">
      <c r="G858" s="229"/>
      <c r="H858" s="229"/>
    </row>
    <row r="859" spans="7:8" ht="12.75" customHeight="1">
      <c r="G859" s="229"/>
      <c r="H859" s="229"/>
    </row>
    <row r="860" spans="7:8" ht="12.75" customHeight="1">
      <c r="G860" s="229"/>
      <c r="H860" s="229"/>
    </row>
    <row r="861" spans="7:8" ht="12.75" customHeight="1">
      <c r="G861" s="229"/>
      <c r="H861" s="229"/>
    </row>
    <row r="862" spans="7:8" ht="12.75" customHeight="1">
      <c r="G862" s="229"/>
      <c r="H862" s="229"/>
    </row>
    <row r="863" spans="7:8" ht="12.75" customHeight="1">
      <c r="G863" s="229"/>
      <c r="H863" s="229"/>
    </row>
    <row r="864" spans="7:8" ht="12.75" customHeight="1">
      <c r="G864" s="229"/>
      <c r="H864" s="229"/>
    </row>
    <row r="865" spans="7:8" ht="12.75" customHeight="1">
      <c r="G865" s="229"/>
      <c r="H865" s="229"/>
    </row>
    <row r="866" spans="7:8" ht="12.75" customHeight="1">
      <c r="G866" s="229"/>
      <c r="H866" s="229"/>
    </row>
    <row r="867" spans="7:8" ht="12.75" customHeight="1">
      <c r="G867" s="229"/>
      <c r="H867" s="229"/>
    </row>
    <row r="868" spans="7:8" ht="12.75" customHeight="1">
      <c r="G868" s="229"/>
      <c r="H868" s="229"/>
    </row>
    <row r="869" spans="7:8" ht="12.75" customHeight="1">
      <c r="G869" s="229"/>
      <c r="H869" s="229"/>
    </row>
    <row r="870" spans="7:8" ht="12.75" customHeight="1">
      <c r="G870" s="229"/>
      <c r="H870" s="229"/>
    </row>
    <row r="871" spans="7:8" ht="12.75" customHeight="1">
      <c r="G871" s="229"/>
      <c r="H871" s="229"/>
    </row>
    <row r="872" spans="7:8" ht="12.75" customHeight="1">
      <c r="G872" s="229"/>
      <c r="H872" s="229"/>
    </row>
    <row r="873" spans="7:8" ht="12.75" customHeight="1">
      <c r="G873" s="229"/>
      <c r="H873" s="229"/>
    </row>
    <row r="874" spans="7:8" ht="12.75" customHeight="1">
      <c r="G874" s="229"/>
      <c r="H874" s="229"/>
    </row>
    <row r="875" spans="7:8" ht="12.75" customHeight="1">
      <c r="G875" s="229"/>
      <c r="H875" s="229"/>
    </row>
    <row r="876" spans="7:8" ht="12.75" customHeight="1">
      <c r="G876" s="229"/>
      <c r="H876" s="229"/>
    </row>
    <row r="877" spans="7:8" ht="12.75" customHeight="1">
      <c r="G877" s="229"/>
      <c r="H877" s="229"/>
    </row>
    <row r="878" spans="7:8" ht="12.75" customHeight="1">
      <c r="G878" s="229"/>
      <c r="H878" s="229"/>
    </row>
    <row r="879" spans="7:8" ht="12.75" customHeight="1">
      <c r="G879" s="229"/>
      <c r="H879" s="229"/>
    </row>
    <row r="880" spans="7:8" ht="12.75" customHeight="1">
      <c r="G880" s="229"/>
      <c r="H880" s="229"/>
    </row>
    <row r="881" spans="7:8" ht="12.75" customHeight="1">
      <c r="G881" s="229"/>
      <c r="H881" s="229"/>
    </row>
    <row r="882" spans="7:8" ht="12.75" customHeight="1">
      <c r="G882" s="229"/>
      <c r="H882" s="229"/>
    </row>
    <row r="883" spans="7:8" ht="12.75" customHeight="1">
      <c r="G883" s="229"/>
      <c r="H883" s="229"/>
    </row>
    <row r="884" spans="7:8" ht="12.75" customHeight="1">
      <c r="G884" s="229"/>
      <c r="H884" s="229"/>
    </row>
    <row r="885" spans="7:8" ht="12.75" customHeight="1">
      <c r="G885" s="229"/>
      <c r="H885" s="229"/>
    </row>
    <row r="886" spans="7:8" ht="12.75" customHeight="1">
      <c r="G886" s="229"/>
      <c r="H886" s="229"/>
    </row>
    <row r="887" spans="7:8" ht="12.75" customHeight="1">
      <c r="G887" s="229"/>
      <c r="H887" s="229"/>
    </row>
    <row r="888" spans="7:8" ht="12.75" customHeight="1">
      <c r="G888" s="229"/>
      <c r="H888" s="229"/>
    </row>
    <row r="889" spans="7:8" ht="12.75" customHeight="1">
      <c r="G889" s="229"/>
      <c r="H889" s="229"/>
    </row>
    <row r="890" spans="7:8" ht="12.75" customHeight="1">
      <c r="G890" s="229"/>
      <c r="H890" s="229"/>
    </row>
    <row r="891" spans="7:8" ht="12.75" customHeight="1">
      <c r="G891" s="229"/>
      <c r="H891" s="229"/>
    </row>
    <row r="892" spans="7:8" ht="12.75" customHeight="1">
      <c r="G892" s="229"/>
      <c r="H892" s="229"/>
    </row>
    <row r="893" spans="7:8" ht="12.75" customHeight="1">
      <c r="G893" s="229"/>
      <c r="H893" s="229"/>
    </row>
    <row r="894" spans="7:8" ht="12.75" customHeight="1">
      <c r="G894" s="229"/>
      <c r="H894" s="229"/>
    </row>
    <row r="895" spans="7:8" ht="12.75" customHeight="1">
      <c r="G895" s="229"/>
      <c r="H895" s="229"/>
    </row>
    <row r="896" spans="7:8" ht="12.75" customHeight="1">
      <c r="G896" s="229"/>
      <c r="H896" s="229"/>
    </row>
    <row r="897" spans="7:8" ht="12.75" customHeight="1">
      <c r="G897" s="229"/>
      <c r="H897" s="229"/>
    </row>
    <row r="898" spans="7:8" ht="12.75" customHeight="1">
      <c r="G898" s="229"/>
      <c r="H898" s="229"/>
    </row>
    <row r="899" spans="7:8" ht="12.75" customHeight="1">
      <c r="G899" s="229"/>
      <c r="H899" s="229"/>
    </row>
    <row r="900" spans="7:8" ht="12.75" customHeight="1">
      <c r="G900" s="229"/>
      <c r="H900" s="229"/>
    </row>
    <row r="901" spans="7:8" ht="12.75" customHeight="1">
      <c r="G901" s="229"/>
      <c r="H901" s="229"/>
    </row>
    <row r="902" spans="7:8" ht="12.75" customHeight="1">
      <c r="G902" s="229"/>
      <c r="H902" s="229"/>
    </row>
    <row r="903" spans="7:8" ht="12.75" customHeight="1">
      <c r="G903" s="229"/>
      <c r="H903" s="229"/>
    </row>
    <row r="904" spans="7:8" ht="12.75" customHeight="1">
      <c r="G904" s="229"/>
      <c r="H904" s="229"/>
    </row>
    <row r="905" spans="7:8" ht="12.75" customHeight="1">
      <c r="G905" s="229"/>
      <c r="H905" s="229"/>
    </row>
    <row r="906" spans="7:8" ht="12.75" customHeight="1">
      <c r="G906" s="229"/>
      <c r="H906" s="229"/>
    </row>
    <row r="907" spans="7:8" ht="12.75" customHeight="1">
      <c r="G907" s="229"/>
      <c r="H907" s="229"/>
    </row>
    <row r="908" spans="7:8" ht="12.75" customHeight="1">
      <c r="G908" s="229"/>
      <c r="H908" s="229"/>
    </row>
    <row r="909" spans="7:8" ht="12.75" customHeight="1">
      <c r="G909" s="229"/>
      <c r="H909" s="229"/>
    </row>
    <row r="910" spans="7:8" ht="12.75" customHeight="1">
      <c r="G910" s="229"/>
      <c r="H910" s="229"/>
    </row>
    <row r="911" spans="7:8" ht="12.75" customHeight="1">
      <c r="G911" s="229"/>
      <c r="H911" s="229"/>
    </row>
    <row r="912" spans="7:8" ht="12.75" customHeight="1">
      <c r="G912" s="229"/>
      <c r="H912" s="229"/>
    </row>
    <row r="913" spans="7:8" ht="12.75" customHeight="1">
      <c r="G913" s="229"/>
      <c r="H913" s="229"/>
    </row>
    <row r="914" spans="7:8" ht="12.75" customHeight="1">
      <c r="G914" s="229"/>
      <c r="H914" s="229"/>
    </row>
    <row r="915" spans="7:8" ht="12.75" customHeight="1">
      <c r="G915" s="229"/>
      <c r="H915" s="229"/>
    </row>
    <row r="916" spans="7:8" ht="12.75" customHeight="1">
      <c r="G916" s="229"/>
      <c r="H916" s="229"/>
    </row>
    <row r="917" spans="7:8" ht="12.75" customHeight="1">
      <c r="G917" s="229"/>
      <c r="H917" s="229"/>
    </row>
    <row r="918" spans="7:8" ht="12.75" customHeight="1">
      <c r="G918" s="229"/>
      <c r="H918" s="229"/>
    </row>
    <row r="919" spans="7:8" ht="12.75" customHeight="1">
      <c r="G919" s="229"/>
      <c r="H919" s="229"/>
    </row>
    <row r="920" spans="7:8" ht="12.75" customHeight="1">
      <c r="G920" s="229"/>
      <c r="H920" s="229"/>
    </row>
    <row r="921" spans="7:8" ht="12.75" customHeight="1">
      <c r="G921" s="229"/>
      <c r="H921" s="229"/>
    </row>
    <row r="922" spans="7:8" ht="12.75" customHeight="1">
      <c r="G922" s="229"/>
      <c r="H922" s="229"/>
    </row>
    <row r="923" spans="7:8" ht="12.75" customHeight="1">
      <c r="G923" s="229"/>
      <c r="H923" s="229"/>
    </row>
    <row r="924" spans="7:8" ht="12.75" customHeight="1">
      <c r="G924" s="229"/>
      <c r="H924" s="229"/>
    </row>
    <row r="925" spans="7:8" ht="12.75" customHeight="1">
      <c r="G925" s="229"/>
      <c r="H925" s="229"/>
    </row>
    <row r="926" spans="7:8" ht="12.75" customHeight="1">
      <c r="G926" s="229"/>
      <c r="H926" s="229"/>
    </row>
    <row r="927" spans="7:8" ht="12.75" customHeight="1">
      <c r="G927" s="229"/>
      <c r="H927" s="229"/>
    </row>
    <row r="928" spans="7:8" ht="12.75" customHeight="1">
      <c r="G928" s="229"/>
      <c r="H928" s="229"/>
    </row>
    <row r="929" spans="7:8" ht="12.75" customHeight="1">
      <c r="G929" s="229"/>
      <c r="H929" s="229"/>
    </row>
    <row r="930" spans="7:8" ht="12.75" customHeight="1">
      <c r="G930" s="229"/>
      <c r="H930" s="229"/>
    </row>
    <row r="931" spans="7:8" ht="12.75" customHeight="1">
      <c r="G931" s="229"/>
      <c r="H931" s="229"/>
    </row>
    <row r="932" spans="7:8" ht="12.75" customHeight="1">
      <c r="G932" s="229"/>
      <c r="H932" s="229"/>
    </row>
    <row r="933" spans="7:8" ht="12.75" customHeight="1">
      <c r="G933" s="229"/>
      <c r="H933" s="229"/>
    </row>
    <row r="934" spans="7:8" ht="12.75" customHeight="1">
      <c r="G934" s="229"/>
      <c r="H934" s="229"/>
    </row>
    <row r="935" spans="7:8" ht="12.75" customHeight="1">
      <c r="G935" s="229"/>
      <c r="H935" s="229"/>
    </row>
    <row r="936" spans="7:8" ht="12.75" customHeight="1">
      <c r="G936" s="229"/>
      <c r="H936" s="229"/>
    </row>
    <row r="937" spans="7:8" ht="12.75" customHeight="1">
      <c r="G937" s="229"/>
      <c r="H937" s="229"/>
    </row>
    <row r="938" spans="7:8" ht="12.75" customHeight="1">
      <c r="G938" s="229"/>
      <c r="H938" s="229"/>
    </row>
    <row r="939" spans="7:8" ht="12.75" customHeight="1">
      <c r="G939" s="229"/>
      <c r="H939" s="229"/>
    </row>
    <row r="940" spans="7:8" ht="12.75" customHeight="1">
      <c r="G940" s="229"/>
      <c r="H940" s="229"/>
    </row>
    <row r="941" spans="7:8" ht="12.75" customHeight="1">
      <c r="G941" s="229"/>
      <c r="H941" s="229"/>
    </row>
    <row r="942" spans="7:8" ht="12.75" customHeight="1">
      <c r="G942" s="229"/>
      <c r="H942" s="229"/>
    </row>
    <row r="943" spans="7:8" ht="12.75" customHeight="1">
      <c r="G943" s="229"/>
      <c r="H943" s="229"/>
    </row>
    <row r="944" spans="7:8" ht="12.75" customHeight="1">
      <c r="G944" s="229"/>
      <c r="H944" s="229"/>
    </row>
    <row r="945" spans="7:8" ht="12.75" customHeight="1">
      <c r="G945" s="229"/>
      <c r="H945" s="229"/>
    </row>
    <row r="946" spans="7:8" ht="12.75" customHeight="1">
      <c r="G946" s="229"/>
      <c r="H946" s="229"/>
    </row>
    <row r="947" spans="7:8" ht="12.75" customHeight="1">
      <c r="G947" s="229"/>
      <c r="H947" s="229"/>
    </row>
    <row r="948" spans="7:8" ht="12.75" customHeight="1">
      <c r="G948" s="229"/>
      <c r="H948" s="229"/>
    </row>
    <row r="949" spans="7:8" ht="12.75" customHeight="1">
      <c r="G949" s="229"/>
      <c r="H949" s="229"/>
    </row>
    <row r="950" spans="7:8" ht="12.75" customHeight="1">
      <c r="G950" s="229"/>
      <c r="H950" s="229"/>
    </row>
    <row r="951" spans="7:8" ht="12.75" customHeight="1">
      <c r="G951" s="229"/>
      <c r="H951" s="229"/>
    </row>
    <row r="952" spans="7:8" ht="12.75" customHeight="1">
      <c r="G952" s="229"/>
      <c r="H952" s="229"/>
    </row>
    <row r="953" spans="7:8" ht="12.75" customHeight="1">
      <c r="G953" s="229"/>
      <c r="H953" s="229"/>
    </row>
    <row r="954" spans="7:8" ht="12.75" customHeight="1">
      <c r="G954" s="229"/>
      <c r="H954" s="229"/>
    </row>
    <row r="955" spans="7:8" ht="12.75" customHeight="1">
      <c r="G955" s="229"/>
      <c r="H955" s="229"/>
    </row>
    <row r="956" spans="7:8" ht="12.75" customHeight="1">
      <c r="G956" s="229"/>
      <c r="H956" s="229"/>
    </row>
    <row r="957" spans="7:8" ht="12.75" customHeight="1">
      <c r="G957" s="229"/>
      <c r="H957" s="229"/>
    </row>
    <row r="958" spans="7:8" ht="12.75" customHeight="1">
      <c r="G958" s="229"/>
      <c r="H958" s="229"/>
    </row>
    <row r="959" spans="7:8" ht="12.75" customHeight="1">
      <c r="G959" s="229"/>
      <c r="H959" s="229"/>
    </row>
    <row r="960" spans="7:8" ht="12.75" customHeight="1">
      <c r="G960" s="229"/>
      <c r="H960" s="229"/>
    </row>
    <row r="961" spans="7:8" ht="12.75" customHeight="1">
      <c r="G961" s="229"/>
      <c r="H961" s="229"/>
    </row>
    <row r="962" spans="7:8" ht="12.75" customHeight="1">
      <c r="G962" s="229"/>
      <c r="H962" s="229"/>
    </row>
    <row r="963" spans="7:8" ht="12.75" customHeight="1">
      <c r="G963" s="229"/>
      <c r="H963" s="229"/>
    </row>
    <row r="964" spans="7:8" ht="12.75" customHeight="1">
      <c r="G964" s="229"/>
      <c r="H964" s="229"/>
    </row>
    <row r="965" spans="7:8" ht="12.75" customHeight="1">
      <c r="G965" s="229"/>
      <c r="H965" s="229"/>
    </row>
    <row r="966" spans="7:8" ht="12.75" customHeight="1">
      <c r="G966" s="229"/>
      <c r="H966" s="229"/>
    </row>
    <row r="967" spans="7:8" ht="12.75" customHeight="1">
      <c r="G967" s="229"/>
      <c r="H967" s="229"/>
    </row>
    <row r="968" spans="7:8" ht="12.75" customHeight="1">
      <c r="G968" s="229"/>
      <c r="H968" s="229"/>
    </row>
    <row r="969" spans="7:8" ht="12.75" customHeight="1">
      <c r="G969" s="229"/>
      <c r="H969" s="229"/>
    </row>
    <row r="970" spans="7:8" ht="12.75" customHeight="1">
      <c r="G970" s="229"/>
      <c r="H970" s="229"/>
    </row>
    <row r="971" spans="7:8" ht="12.75" customHeight="1">
      <c r="G971" s="229"/>
      <c r="H971" s="229"/>
    </row>
    <row r="972" spans="7:8" ht="12.75" customHeight="1">
      <c r="G972" s="229"/>
      <c r="H972" s="229"/>
    </row>
    <row r="973" spans="7:8" ht="12.75" customHeight="1">
      <c r="G973" s="229"/>
      <c r="H973" s="229"/>
    </row>
    <row r="974" spans="7:8" ht="12.75" customHeight="1">
      <c r="G974" s="229"/>
      <c r="H974" s="229"/>
    </row>
    <row r="975" spans="7:8" ht="12.75" customHeight="1">
      <c r="G975" s="229"/>
      <c r="H975" s="229"/>
    </row>
    <row r="976" spans="7:8" ht="12.75" customHeight="1">
      <c r="G976" s="229"/>
      <c r="H976" s="229"/>
    </row>
    <row r="977" spans="7:8" ht="12.75" customHeight="1">
      <c r="G977" s="229"/>
      <c r="H977" s="229"/>
    </row>
    <row r="978" spans="7:8" ht="12.75" customHeight="1">
      <c r="G978" s="229"/>
      <c r="H978" s="229"/>
    </row>
    <row r="979" spans="7:8" ht="12.75" customHeight="1">
      <c r="G979" s="229"/>
      <c r="H979" s="229"/>
    </row>
    <row r="980" spans="7:8" ht="12.75" customHeight="1">
      <c r="G980" s="229"/>
      <c r="H980" s="229"/>
    </row>
    <row r="981" spans="7:8" ht="12.75" customHeight="1">
      <c r="G981" s="229"/>
      <c r="H981" s="229"/>
    </row>
    <row r="982" spans="7:8" ht="12.75" customHeight="1">
      <c r="G982" s="229"/>
      <c r="H982" s="229"/>
    </row>
    <row r="983" spans="7:8" ht="12.75" customHeight="1">
      <c r="G983" s="229"/>
      <c r="H983" s="229"/>
    </row>
    <row r="984" spans="7:8" ht="12.75" customHeight="1">
      <c r="G984" s="229"/>
      <c r="H984" s="229"/>
    </row>
    <row r="985" spans="7:8" ht="12.75" customHeight="1">
      <c r="G985" s="229"/>
      <c r="H985" s="229"/>
    </row>
    <row r="986" spans="7:8" ht="12.75" customHeight="1">
      <c r="G986" s="229"/>
      <c r="H986" s="229"/>
    </row>
  </sheetData>
  <printOptions horizontalCentered="1"/>
  <pageMargins left="0.23622047244094491" right="0.23622047244094491" top="0.35433070866141736" bottom="0.35433070866141736" header="0" footer="0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1014"/>
  <sheetViews>
    <sheetView showGridLines="0" topLeftCell="A78" workbookViewId="0">
      <selection activeCell="B91" sqref="B91:L129"/>
    </sheetView>
  </sheetViews>
  <sheetFormatPr defaultColWidth="14.42578125" defaultRowHeight="18.75" customHeight="1"/>
  <cols>
    <col min="1" max="1" width="14.42578125" style="18"/>
    <col min="2" max="2" width="5.5703125" style="18" customWidth="1"/>
    <col min="3" max="3" width="4.85546875" style="18" customWidth="1"/>
    <col min="4" max="4" width="5.85546875" style="18" customWidth="1"/>
    <col min="5" max="5" width="37.140625" style="18" bestFit="1" customWidth="1"/>
    <col min="6" max="6" width="11.140625" style="18" customWidth="1"/>
    <col min="7" max="7" width="12.85546875" style="376" customWidth="1"/>
    <col min="8" max="8" width="10.140625" style="376" bestFit="1" customWidth="1"/>
    <col min="9" max="9" width="10.85546875" style="376" bestFit="1" customWidth="1"/>
    <col min="10" max="12" width="10.85546875" style="18" bestFit="1" customWidth="1"/>
    <col min="13" max="13" width="10.140625" style="18" customWidth="1"/>
    <col min="14" max="23" width="8.7109375" style="18" customWidth="1"/>
    <col min="24" max="16384" width="14.42578125" style="18"/>
  </cols>
  <sheetData>
    <row r="1" spans="2:23" ht="18.75" customHeight="1">
      <c r="B1" s="59" t="s">
        <v>254</v>
      </c>
      <c r="C1" s="60"/>
      <c r="D1" s="60"/>
      <c r="E1" s="60"/>
      <c r="F1" s="60"/>
      <c r="G1" s="366"/>
      <c r="H1" s="366"/>
      <c r="I1" s="366"/>
      <c r="J1" s="60"/>
      <c r="K1" s="61"/>
      <c r="L1" s="61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2:23" ht="42" customHeight="1">
      <c r="B2" s="145" t="s">
        <v>1</v>
      </c>
      <c r="C2" s="146" t="s">
        <v>2</v>
      </c>
      <c r="D2" s="146" t="s">
        <v>3</v>
      </c>
      <c r="E2" s="46" t="s">
        <v>4</v>
      </c>
      <c r="F2" s="235" t="s">
        <v>241</v>
      </c>
      <c r="G2" s="367" t="s">
        <v>240</v>
      </c>
      <c r="H2" s="367" t="s">
        <v>245</v>
      </c>
      <c r="I2" s="367" t="s">
        <v>242</v>
      </c>
      <c r="J2" s="236" t="s">
        <v>225</v>
      </c>
      <c r="K2" s="237" t="s">
        <v>226</v>
      </c>
      <c r="L2" s="237" t="s">
        <v>268</v>
      </c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2:23" ht="18.75" customHeight="1">
      <c r="B3" s="239">
        <v>630</v>
      </c>
      <c r="C3" s="38"/>
      <c r="D3" s="29"/>
      <c r="E3" s="240" t="s">
        <v>5</v>
      </c>
      <c r="F3" s="346">
        <f t="shared" ref="F3:K3" si="0">SUM(F4,F5,F12,F22,F28,F42,F70,F74,F77,F82,F85)</f>
        <v>340661.58</v>
      </c>
      <c r="G3" s="346">
        <f t="shared" si="0"/>
        <v>338155.31</v>
      </c>
      <c r="H3" s="346">
        <f t="shared" si="0"/>
        <v>286057</v>
      </c>
      <c r="I3" s="346">
        <f t="shared" si="0"/>
        <v>263398.2</v>
      </c>
      <c r="J3" s="30">
        <f t="shared" si="0"/>
        <v>267417.2</v>
      </c>
      <c r="K3" s="67">
        <f t="shared" si="0"/>
        <v>256767.2</v>
      </c>
      <c r="L3" s="67">
        <f t="shared" ref="L3" si="1">SUM(L4,L5,L12,L22,L28,L42,L70,L74,L77,L82,L85)</f>
        <v>256767.2</v>
      </c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2:23" ht="18.75" customHeight="1">
      <c r="B4" s="68"/>
      <c r="C4" s="31">
        <v>631</v>
      </c>
      <c r="D4" s="241" t="s">
        <v>8</v>
      </c>
      <c r="E4" s="17" t="s">
        <v>9</v>
      </c>
      <c r="F4" s="21">
        <v>522.23</v>
      </c>
      <c r="G4" s="21">
        <v>70</v>
      </c>
      <c r="H4" s="21">
        <v>1000</v>
      </c>
      <c r="I4" s="21">
        <v>61</v>
      </c>
      <c r="J4" s="125">
        <v>150</v>
      </c>
      <c r="K4" s="133">
        <v>150</v>
      </c>
      <c r="L4" s="133">
        <v>150</v>
      </c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2:23" ht="18.75" customHeight="1">
      <c r="B5" s="68"/>
      <c r="C5" s="15">
        <v>632</v>
      </c>
      <c r="D5" s="16"/>
      <c r="E5" s="242" t="s">
        <v>11</v>
      </c>
      <c r="F5" s="342">
        <f t="shared" ref="F5:K5" si="2">SUM(F6:F11)</f>
        <v>43664.63</v>
      </c>
      <c r="G5" s="368">
        <f t="shared" si="2"/>
        <v>45341</v>
      </c>
      <c r="H5" s="342">
        <f t="shared" si="2"/>
        <v>64967</v>
      </c>
      <c r="I5" s="342">
        <f t="shared" si="2"/>
        <v>59128.2</v>
      </c>
      <c r="J5" s="24">
        <f t="shared" si="2"/>
        <v>63467.199999999997</v>
      </c>
      <c r="K5" s="138">
        <f t="shared" si="2"/>
        <v>63467.199999999997</v>
      </c>
      <c r="L5" s="138">
        <f t="shared" ref="L5" si="3">SUM(L6:L11)</f>
        <v>63467.199999999997</v>
      </c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</row>
    <row r="6" spans="2:23" ht="18.75" customHeight="1">
      <c r="B6" s="68"/>
      <c r="C6" s="15"/>
      <c r="D6" s="16" t="s">
        <v>8</v>
      </c>
      <c r="E6" s="17" t="s">
        <v>13</v>
      </c>
      <c r="F6" s="21">
        <v>15710</v>
      </c>
      <c r="G6" s="21">
        <v>8109</v>
      </c>
      <c r="H6" s="21">
        <v>10400</v>
      </c>
      <c r="I6" s="21">
        <v>1681</v>
      </c>
      <c r="J6" s="213">
        <v>2000</v>
      </c>
      <c r="K6" s="213">
        <v>2000</v>
      </c>
      <c r="L6" s="285">
        <v>2000</v>
      </c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2:23" ht="18.75" customHeight="1">
      <c r="B7" s="68"/>
      <c r="C7" s="15"/>
      <c r="D7" s="16" t="s">
        <v>8</v>
      </c>
      <c r="E7" s="17" t="s">
        <v>22</v>
      </c>
      <c r="F7" s="21">
        <v>13966.05</v>
      </c>
      <c r="G7" s="21">
        <v>20096</v>
      </c>
      <c r="H7" s="21">
        <v>26600</v>
      </c>
      <c r="I7" s="21">
        <v>31499</v>
      </c>
      <c r="J7" s="213">
        <v>33500</v>
      </c>
      <c r="K7" s="213">
        <v>33500</v>
      </c>
      <c r="L7" s="285">
        <v>33500</v>
      </c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</row>
    <row r="8" spans="2:23" ht="18.75" customHeight="1">
      <c r="B8" s="68"/>
      <c r="C8" s="15"/>
      <c r="D8" s="16" t="s">
        <v>8</v>
      </c>
      <c r="E8" s="17" t="s">
        <v>24</v>
      </c>
      <c r="F8" s="21">
        <v>0</v>
      </c>
      <c r="G8" s="21">
        <v>7347</v>
      </c>
      <c r="H8" s="21">
        <v>17467</v>
      </c>
      <c r="I8" s="21">
        <f>1455.6*12</f>
        <v>17467.199999999997</v>
      </c>
      <c r="J8" s="213">
        <f>1455.6*12</f>
        <v>17467.199999999997</v>
      </c>
      <c r="K8" s="285">
        <f>1455.6*12</f>
        <v>17467.199999999997</v>
      </c>
      <c r="L8" s="285">
        <f>1455.6*12</f>
        <v>17467.199999999997</v>
      </c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</row>
    <row r="9" spans="2:23" ht="18.75" customHeight="1">
      <c r="B9" s="68"/>
      <c r="C9" s="15"/>
      <c r="D9" s="16" t="s">
        <v>8</v>
      </c>
      <c r="E9" s="17" t="s">
        <v>25</v>
      </c>
      <c r="F9" s="21">
        <v>8096.99</v>
      </c>
      <c r="G9" s="21">
        <v>4597</v>
      </c>
      <c r="H9" s="21">
        <v>5000</v>
      </c>
      <c r="I9" s="21">
        <v>3714</v>
      </c>
      <c r="J9" s="125">
        <v>5000</v>
      </c>
      <c r="K9" s="133">
        <v>5000</v>
      </c>
      <c r="L9" s="133">
        <v>5000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</row>
    <row r="10" spans="2:23" ht="18.75" customHeight="1">
      <c r="B10" s="68"/>
      <c r="C10" s="15"/>
      <c r="D10" s="16" t="s">
        <v>15</v>
      </c>
      <c r="E10" s="17" t="s">
        <v>26</v>
      </c>
      <c r="F10" s="21">
        <v>1470.71</v>
      </c>
      <c r="G10" s="21">
        <v>1431</v>
      </c>
      <c r="H10" s="21">
        <v>1500</v>
      </c>
      <c r="I10" s="21">
        <v>1059</v>
      </c>
      <c r="J10" s="125">
        <v>1500</v>
      </c>
      <c r="K10" s="133">
        <v>1500</v>
      </c>
      <c r="L10" s="133">
        <v>1500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</row>
    <row r="11" spans="2:23" ht="18.75" customHeight="1">
      <c r="B11" s="68"/>
      <c r="C11" s="15"/>
      <c r="D11" s="16" t="s">
        <v>16</v>
      </c>
      <c r="E11" s="17" t="s">
        <v>27</v>
      </c>
      <c r="F11" s="21">
        <v>4420.88</v>
      </c>
      <c r="G11" s="21">
        <v>3761</v>
      </c>
      <c r="H11" s="21">
        <v>4000</v>
      </c>
      <c r="I11" s="21">
        <v>3708</v>
      </c>
      <c r="J11" s="125">
        <v>4000</v>
      </c>
      <c r="K11" s="133">
        <v>4000</v>
      </c>
      <c r="L11" s="133">
        <v>4000</v>
      </c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</row>
    <row r="12" spans="2:23" ht="18.75" customHeight="1">
      <c r="B12" s="65"/>
      <c r="C12" s="15">
        <v>633</v>
      </c>
      <c r="D12" s="16"/>
      <c r="E12" s="242" t="s">
        <v>28</v>
      </c>
      <c r="F12" s="126">
        <f t="shared" ref="F12:I12" si="4">SUM(F13:F21)</f>
        <v>19049.71</v>
      </c>
      <c r="G12" s="126">
        <f t="shared" si="4"/>
        <v>19837</v>
      </c>
      <c r="H12" s="126">
        <f t="shared" si="4"/>
        <v>25615</v>
      </c>
      <c r="I12" s="126">
        <f t="shared" si="4"/>
        <v>16720</v>
      </c>
      <c r="J12" s="24">
        <f>SUM(J13:J21)</f>
        <v>23600</v>
      </c>
      <c r="K12" s="138">
        <f>SUM(K13:K21)</f>
        <v>18600</v>
      </c>
      <c r="L12" s="138">
        <f>SUM(L13:L21)</f>
        <v>18600</v>
      </c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</row>
    <row r="13" spans="2:23" ht="18.75" customHeight="1">
      <c r="B13" s="65"/>
      <c r="C13" s="15"/>
      <c r="D13" s="16" t="s">
        <v>8</v>
      </c>
      <c r="E13" s="69" t="s">
        <v>29</v>
      </c>
      <c r="F13" s="21">
        <v>291.5</v>
      </c>
      <c r="G13" s="21">
        <v>0</v>
      </c>
      <c r="H13" s="21">
        <v>1300</v>
      </c>
      <c r="I13" s="21">
        <v>575</v>
      </c>
      <c r="J13" s="125">
        <v>500</v>
      </c>
      <c r="K13" s="133">
        <v>500</v>
      </c>
      <c r="L13" s="133">
        <v>500</v>
      </c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</row>
    <row r="14" spans="2:23" ht="18.75" customHeight="1">
      <c r="B14" s="65"/>
      <c r="C14" s="15"/>
      <c r="D14" s="16" t="s">
        <v>15</v>
      </c>
      <c r="E14" s="48" t="s">
        <v>32</v>
      </c>
      <c r="F14" s="21">
        <v>3937.3</v>
      </c>
      <c r="G14" s="21">
        <v>1873</v>
      </c>
      <c r="H14" s="21">
        <v>1000</v>
      </c>
      <c r="I14" s="21">
        <v>1168</v>
      </c>
      <c r="J14" s="125">
        <v>500</v>
      </c>
      <c r="K14" s="133">
        <v>500</v>
      </c>
      <c r="L14" s="133">
        <v>500</v>
      </c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</row>
    <row r="15" spans="2:23" ht="18.75" customHeight="1">
      <c r="B15" s="65"/>
      <c r="C15" s="15"/>
      <c r="D15" s="16" t="s">
        <v>16</v>
      </c>
      <c r="E15" s="48" t="s">
        <v>206</v>
      </c>
      <c r="F15" s="21">
        <v>0</v>
      </c>
      <c r="G15" s="21">
        <v>15</v>
      </c>
      <c r="H15" s="21">
        <v>15</v>
      </c>
      <c r="I15" s="21">
        <v>9</v>
      </c>
      <c r="J15" s="125">
        <v>100</v>
      </c>
      <c r="K15" s="133">
        <v>100</v>
      </c>
      <c r="L15" s="133">
        <v>100</v>
      </c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</row>
    <row r="16" spans="2:23" ht="18.75" customHeight="1">
      <c r="B16" s="65"/>
      <c r="C16" s="15"/>
      <c r="D16" s="16" t="s">
        <v>17</v>
      </c>
      <c r="E16" s="17" t="s">
        <v>33</v>
      </c>
      <c r="F16" s="21">
        <v>1240</v>
      </c>
      <c r="G16" s="21">
        <v>0</v>
      </c>
      <c r="H16" s="21">
        <v>4300</v>
      </c>
      <c r="I16" s="21">
        <v>773</v>
      </c>
      <c r="J16" s="125">
        <v>1500</v>
      </c>
      <c r="K16" s="133">
        <v>1500</v>
      </c>
      <c r="L16" s="133">
        <v>1500</v>
      </c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</row>
    <row r="17" spans="2:23" ht="18.75" customHeight="1">
      <c r="B17" s="68"/>
      <c r="C17" s="15"/>
      <c r="D17" s="16" t="s">
        <v>34</v>
      </c>
      <c r="E17" s="17" t="s">
        <v>35</v>
      </c>
      <c r="F17" s="21">
        <v>8536.41</v>
      </c>
      <c r="G17" s="21">
        <v>14287</v>
      </c>
      <c r="H17" s="21">
        <v>9000</v>
      </c>
      <c r="I17" s="21">
        <v>11107</v>
      </c>
      <c r="J17" s="125">
        <f>12000+5000</f>
        <v>17000</v>
      </c>
      <c r="K17" s="133">
        <v>12000</v>
      </c>
      <c r="L17" s="133">
        <v>12000</v>
      </c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</row>
    <row r="18" spans="2:23" ht="18.75" customHeight="1">
      <c r="B18" s="243"/>
      <c r="C18" s="15"/>
      <c r="D18" s="16" t="s">
        <v>37</v>
      </c>
      <c r="E18" s="17" t="s">
        <v>38</v>
      </c>
      <c r="F18" s="21">
        <v>1754.4</v>
      </c>
      <c r="G18" s="21">
        <v>118</v>
      </c>
      <c r="H18" s="21">
        <v>6000</v>
      </c>
      <c r="I18" s="21">
        <v>505</v>
      </c>
      <c r="J18" s="125">
        <v>500</v>
      </c>
      <c r="K18" s="133">
        <v>500</v>
      </c>
      <c r="L18" s="133">
        <v>500</v>
      </c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</row>
    <row r="19" spans="2:23" ht="18.75" customHeight="1">
      <c r="B19" s="243"/>
      <c r="C19" s="15"/>
      <c r="D19" s="16" t="s">
        <v>40</v>
      </c>
      <c r="E19" s="69" t="s">
        <v>41</v>
      </c>
      <c r="F19" s="21">
        <v>284.10000000000002</v>
      </c>
      <c r="G19" s="21">
        <v>0</v>
      </c>
      <c r="H19" s="21">
        <v>500</v>
      </c>
      <c r="I19" s="21">
        <v>500</v>
      </c>
      <c r="J19" s="125">
        <v>500</v>
      </c>
      <c r="K19" s="133">
        <v>500</v>
      </c>
      <c r="L19" s="133">
        <v>500</v>
      </c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</row>
    <row r="20" spans="2:23" ht="18.75" customHeight="1">
      <c r="B20" s="243"/>
      <c r="C20" s="15"/>
      <c r="D20" s="16" t="s">
        <v>45</v>
      </c>
      <c r="E20" s="17" t="s">
        <v>195</v>
      </c>
      <c r="F20" s="21">
        <v>1076</v>
      </c>
      <c r="G20" s="21">
        <v>219</v>
      </c>
      <c r="H20" s="21">
        <v>0</v>
      </c>
      <c r="I20" s="21">
        <v>108</v>
      </c>
      <c r="J20" s="125">
        <v>0</v>
      </c>
      <c r="K20" s="133">
        <v>0</v>
      </c>
      <c r="L20" s="133">
        <v>0</v>
      </c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</row>
    <row r="21" spans="2:23" ht="18.75" customHeight="1">
      <c r="B21" s="243"/>
      <c r="C21" s="244"/>
      <c r="D21" s="16" t="s">
        <v>43</v>
      </c>
      <c r="E21" s="48" t="s">
        <v>44</v>
      </c>
      <c r="F21" s="21">
        <v>1930</v>
      </c>
      <c r="G21" s="21">
        <v>3325</v>
      </c>
      <c r="H21" s="21">
        <v>3500</v>
      </c>
      <c r="I21" s="21">
        <v>1975</v>
      </c>
      <c r="J21" s="125">
        <v>3000</v>
      </c>
      <c r="K21" s="133">
        <v>3000</v>
      </c>
      <c r="L21" s="133">
        <v>3000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</row>
    <row r="22" spans="2:23" ht="18.75" customHeight="1">
      <c r="B22" s="87"/>
      <c r="C22" s="15">
        <v>634</v>
      </c>
      <c r="D22" s="16"/>
      <c r="E22" s="245" t="s">
        <v>46</v>
      </c>
      <c r="F22" s="126">
        <f t="shared" ref="F22:K22" si="5">SUM(F23:F27)</f>
        <v>6024.01</v>
      </c>
      <c r="G22" s="126">
        <f t="shared" si="5"/>
        <v>5312.11</v>
      </c>
      <c r="H22" s="126">
        <f t="shared" si="5"/>
        <v>8600</v>
      </c>
      <c r="I22" s="126">
        <f t="shared" si="5"/>
        <v>10681</v>
      </c>
      <c r="J22" s="24">
        <f>SUM(J23:J27)</f>
        <v>12600</v>
      </c>
      <c r="K22" s="138">
        <f t="shared" si="5"/>
        <v>6600</v>
      </c>
      <c r="L22" s="138">
        <f t="shared" ref="L22" si="6">SUM(L23:L27)</f>
        <v>6600</v>
      </c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</row>
    <row r="23" spans="2:23" ht="18.75" customHeight="1">
      <c r="B23" s="68"/>
      <c r="C23" s="15"/>
      <c r="D23" s="16" t="s">
        <v>8</v>
      </c>
      <c r="E23" s="48" t="s">
        <v>47</v>
      </c>
      <c r="F23" s="21">
        <v>2054.8000000000002</v>
      </c>
      <c r="G23" s="21">
        <v>2754.95</v>
      </c>
      <c r="H23" s="21">
        <v>2800</v>
      </c>
      <c r="I23" s="21">
        <v>3196</v>
      </c>
      <c r="J23" s="125">
        <v>3300</v>
      </c>
      <c r="K23" s="125">
        <v>3300</v>
      </c>
      <c r="L23" s="133">
        <v>3300</v>
      </c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</row>
    <row r="24" spans="2:23" ht="18.75" customHeight="1">
      <c r="B24" s="68"/>
      <c r="C24" s="15"/>
      <c r="D24" s="16" t="s">
        <v>15</v>
      </c>
      <c r="E24" s="48" t="s">
        <v>51</v>
      </c>
      <c r="F24" s="19">
        <v>3390.76</v>
      </c>
      <c r="G24" s="19">
        <v>2027.41</v>
      </c>
      <c r="H24" s="19">
        <v>1000</v>
      </c>
      <c r="I24" s="19">
        <v>916</v>
      </c>
      <c r="J24" s="134">
        <v>1000</v>
      </c>
      <c r="K24" s="135">
        <v>1000</v>
      </c>
      <c r="L24" s="135">
        <v>1000</v>
      </c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</row>
    <row r="25" spans="2:23" ht="18.75" customHeight="1">
      <c r="B25" s="68"/>
      <c r="C25" s="15"/>
      <c r="D25" s="16" t="s">
        <v>16</v>
      </c>
      <c r="E25" s="48" t="s">
        <v>52</v>
      </c>
      <c r="F25" s="21">
        <v>294.95</v>
      </c>
      <c r="G25" s="21">
        <v>297.75</v>
      </c>
      <c r="H25" s="21">
        <v>700</v>
      </c>
      <c r="I25" s="21">
        <v>1437</v>
      </c>
      <c r="J25" s="125">
        <v>700</v>
      </c>
      <c r="K25" s="133">
        <v>700</v>
      </c>
      <c r="L25" s="133">
        <v>700</v>
      </c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</row>
    <row r="26" spans="2:23" ht="18.75" customHeight="1">
      <c r="B26" s="68"/>
      <c r="C26" s="15"/>
      <c r="D26" s="16" t="s">
        <v>17</v>
      </c>
      <c r="E26" s="246" t="s">
        <v>54</v>
      </c>
      <c r="F26" s="21">
        <v>230</v>
      </c>
      <c r="G26" s="21">
        <v>180</v>
      </c>
      <c r="H26" s="21">
        <v>4000</v>
      </c>
      <c r="I26" s="21">
        <v>5023</v>
      </c>
      <c r="J26" s="125">
        <f>1500+6000</f>
        <v>7500</v>
      </c>
      <c r="K26" s="133">
        <v>1500</v>
      </c>
      <c r="L26" s="133">
        <v>1500</v>
      </c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</row>
    <row r="27" spans="2:23" ht="18.75" customHeight="1">
      <c r="B27" s="68"/>
      <c r="C27" s="15"/>
      <c r="D27" s="16" t="s">
        <v>18</v>
      </c>
      <c r="E27" s="48" t="s">
        <v>55</v>
      </c>
      <c r="F27" s="21">
        <v>53.5</v>
      </c>
      <c r="G27" s="21">
        <v>52</v>
      </c>
      <c r="H27" s="21">
        <v>100</v>
      </c>
      <c r="I27" s="21">
        <v>109</v>
      </c>
      <c r="J27" s="179">
        <v>100</v>
      </c>
      <c r="K27" s="180">
        <v>100</v>
      </c>
      <c r="L27" s="180">
        <v>100</v>
      </c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</row>
    <row r="28" spans="2:23" ht="18.75" customHeight="1">
      <c r="B28" s="68"/>
      <c r="C28" s="15">
        <v>635</v>
      </c>
      <c r="D28" s="16"/>
      <c r="E28" s="247" t="s">
        <v>57</v>
      </c>
      <c r="F28" s="24">
        <f t="shared" ref="F28:K28" si="7">SUM(F29:F37)</f>
        <v>67249.81</v>
      </c>
      <c r="G28" s="126">
        <f t="shared" si="7"/>
        <v>31157.020000000004</v>
      </c>
      <c r="H28" s="126">
        <f t="shared" si="7"/>
        <v>22350</v>
      </c>
      <c r="I28" s="126">
        <f t="shared" si="7"/>
        <v>18084</v>
      </c>
      <c r="J28" s="24">
        <f t="shared" si="7"/>
        <v>25550</v>
      </c>
      <c r="K28" s="138">
        <f t="shared" si="7"/>
        <v>22850</v>
      </c>
      <c r="L28" s="138">
        <f t="shared" ref="L28" si="8">SUM(L29:L37)</f>
        <v>22850</v>
      </c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</row>
    <row r="29" spans="2:23" ht="18.75" customHeight="1">
      <c r="B29" s="68"/>
      <c r="C29" s="15"/>
      <c r="D29" s="16" t="s">
        <v>15</v>
      </c>
      <c r="E29" s="48" t="s">
        <v>63</v>
      </c>
      <c r="F29" s="21">
        <v>2393.8000000000002</v>
      </c>
      <c r="G29" s="21">
        <v>2265.89</v>
      </c>
      <c r="H29" s="21">
        <v>2500</v>
      </c>
      <c r="I29" s="21">
        <v>2228</v>
      </c>
      <c r="J29" s="125">
        <v>1500</v>
      </c>
      <c r="K29" s="133">
        <v>2500</v>
      </c>
      <c r="L29" s="133">
        <v>2500</v>
      </c>
      <c r="M29" s="229" t="s">
        <v>65</v>
      </c>
      <c r="N29" s="229"/>
      <c r="O29" s="229"/>
      <c r="P29" s="229"/>
      <c r="Q29" s="229"/>
      <c r="R29" s="229"/>
      <c r="S29" s="229"/>
      <c r="T29" s="229"/>
      <c r="U29" s="229"/>
      <c r="V29" s="229"/>
      <c r="W29" s="229"/>
    </row>
    <row r="30" spans="2:23" ht="18.75" customHeight="1">
      <c r="B30" s="68"/>
      <c r="C30" s="15"/>
      <c r="D30" s="16" t="s">
        <v>17</v>
      </c>
      <c r="E30" s="246" t="s">
        <v>66</v>
      </c>
      <c r="F30" s="21">
        <v>1558.7</v>
      </c>
      <c r="G30" s="21">
        <v>970</v>
      </c>
      <c r="H30" s="21">
        <v>1100</v>
      </c>
      <c r="I30" s="21">
        <v>1610</v>
      </c>
      <c r="J30" s="125">
        <v>1600</v>
      </c>
      <c r="K30" s="133">
        <v>1600</v>
      </c>
      <c r="L30" s="133">
        <v>1600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</row>
    <row r="31" spans="2:23" ht="18.75" customHeight="1">
      <c r="B31" s="68"/>
      <c r="C31" s="15"/>
      <c r="D31" s="16" t="s">
        <v>34</v>
      </c>
      <c r="E31" s="246" t="s">
        <v>68</v>
      </c>
      <c r="F31" s="21">
        <v>45286</v>
      </c>
      <c r="G31" s="21">
        <v>7150.71</v>
      </c>
      <c r="H31" s="21">
        <v>500</v>
      </c>
      <c r="I31" s="21">
        <v>1148</v>
      </c>
      <c r="J31" s="125">
        <v>0</v>
      </c>
      <c r="K31" s="133">
        <v>0</v>
      </c>
      <c r="L31" s="133">
        <v>0</v>
      </c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</row>
    <row r="32" spans="2:23" ht="18.75" customHeight="1">
      <c r="B32" s="68"/>
      <c r="C32" s="15"/>
      <c r="D32" s="16" t="s">
        <v>34</v>
      </c>
      <c r="E32" s="82" t="s">
        <v>68</v>
      </c>
      <c r="F32" s="21">
        <v>6061.92</v>
      </c>
      <c r="G32" s="21">
        <v>6023.8</v>
      </c>
      <c r="H32" s="21">
        <v>6000</v>
      </c>
      <c r="I32" s="21">
        <v>1019</v>
      </c>
      <c r="J32" s="125">
        <v>10000</v>
      </c>
      <c r="K32" s="133">
        <v>6000</v>
      </c>
      <c r="L32" s="133">
        <v>6000</v>
      </c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</row>
    <row r="33" spans="2:23" ht="18.75" customHeight="1">
      <c r="B33" s="68"/>
      <c r="C33" s="15"/>
      <c r="D33" s="16" t="s">
        <v>34</v>
      </c>
      <c r="E33" s="246" t="s">
        <v>69</v>
      </c>
      <c r="F33" s="21">
        <v>5042.5600000000004</v>
      </c>
      <c r="G33" s="21">
        <v>4378.63</v>
      </c>
      <c r="H33" s="21">
        <v>4800</v>
      </c>
      <c r="I33" s="21">
        <v>4330</v>
      </c>
      <c r="J33" s="179">
        <v>5000</v>
      </c>
      <c r="K33" s="180">
        <v>4800</v>
      </c>
      <c r="L33" s="180">
        <v>4800</v>
      </c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</row>
    <row r="34" spans="2:23" ht="18.75" customHeight="1">
      <c r="B34" s="68" t="s">
        <v>70</v>
      </c>
      <c r="C34" s="15" t="s">
        <v>71</v>
      </c>
      <c r="D34" s="16" t="s">
        <v>37</v>
      </c>
      <c r="E34" s="48" t="s">
        <v>72</v>
      </c>
      <c r="F34" s="21">
        <v>3553.79</v>
      </c>
      <c r="G34" s="21">
        <v>3105.4</v>
      </c>
      <c r="H34" s="21">
        <v>1500</v>
      </c>
      <c r="I34" s="21">
        <v>2474</v>
      </c>
      <c r="J34" s="125">
        <v>2000</v>
      </c>
      <c r="K34" s="133">
        <v>2500</v>
      </c>
      <c r="L34" s="133">
        <v>2500</v>
      </c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</row>
    <row r="35" spans="2:23" ht="18.75" customHeight="1">
      <c r="B35" s="68"/>
      <c r="C35" s="15">
        <v>636</v>
      </c>
      <c r="D35" s="16" t="s">
        <v>8</v>
      </c>
      <c r="E35" s="48" t="s">
        <v>73</v>
      </c>
      <c r="F35" s="21">
        <v>510.12</v>
      </c>
      <c r="G35" s="21">
        <v>319.06</v>
      </c>
      <c r="H35" s="21">
        <v>350</v>
      </c>
      <c r="I35" s="21">
        <v>611</v>
      </c>
      <c r="J35" s="125">
        <v>350</v>
      </c>
      <c r="K35" s="133">
        <v>350</v>
      </c>
      <c r="L35" s="133">
        <v>350</v>
      </c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</row>
    <row r="36" spans="2:23" ht="18.75" customHeight="1">
      <c r="B36" s="71"/>
      <c r="C36" s="49"/>
      <c r="D36" s="50" t="s">
        <v>15</v>
      </c>
      <c r="E36" s="253" t="s">
        <v>74</v>
      </c>
      <c r="F36" s="348">
        <v>1582.92</v>
      </c>
      <c r="G36" s="348">
        <v>3343.53</v>
      </c>
      <c r="H36" s="348">
        <v>2000</v>
      </c>
      <c r="I36" s="348">
        <v>1064</v>
      </c>
      <c r="J36" s="182">
        <v>1500</v>
      </c>
      <c r="K36" s="183">
        <v>1500</v>
      </c>
      <c r="L36" s="183">
        <v>1500</v>
      </c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</row>
    <row r="37" spans="2:23" ht="18.75" customHeight="1">
      <c r="B37" s="254"/>
      <c r="C37" s="56"/>
      <c r="D37" s="57" t="s">
        <v>15</v>
      </c>
      <c r="E37" s="322" t="s">
        <v>76</v>
      </c>
      <c r="F37" s="347">
        <v>1260</v>
      </c>
      <c r="G37" s="347">
        <v>3600</v>
      </c>
      <c r="H37" s="347">
        <v>3600</v>
      </c>
      <c r="I37" s="347">
        <v>3600</v>
      </c>
      <c r="J37" s="323">
        <v>3600</v>
      </c>
      <c r="K37" s="324">
        <v>3600</v>
      </c>
      <c r="L37" s="324">
        <v>3600</v>
      </c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</row>
    <row r="38" spans="2:23" ht="18.75" customHeight="1">
      <c r="B38" s="43"/>
      <c r="C38" s="248"/>
      <c r="D38" s="249"/>
      <c r="E38" s="250"/>
      <c r="F38" s="310"/>
      <c r="G38" s="311"/>
      <c r="H38" s="311"/>
      <c r="I38" s="311"/>
      <c r="J38" s="310"/>
      <c r="K38" s="310"/>
      <c r="L38" s="310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</row>
    <row r="39" spans="2:23" ht="18.75" customHeight="1">
      <c r="B39" s="43"/>
      <c r="C39" s="248"/>
      <c r="D39" s="249"/>
      <c r="E39" s="250"/>
      <c r="F39" s="251"/>
      <c r="G39" s="252"/>
      <c r="H39" s="252"/>
      <c r="I39" s="252"/>
      <c r="J39" s="251"/>
      <c r="K39" s="251"/>
      <c r="L39" s="251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</row>
    <row r="40" spans="2:23" ht="18.75" customHeight="1">
      <c r="B40" s="59" t="s">
        <v>254</v>
      </c>
      <c r="C40" s="60"/>
      <c r="D40" s="60"/>
      <c r="E40" s="60"/>
      <c r="F40" s="60"/>
      <c r="G40" s="366"/>
      <c r="H40" s="366"/>
      <c r="I40" s="366"/>
      <c r="J40" s="60"/>
      <c r="K40" s="61"/>
      <c r="L40" s="61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</row>
    <row r="41" spans="2:23" ht="37.5" customHeight="1">
      <c r="B41" s="316" t="s">
        <v>1</v>
      </c>
      <c r="C41" s="317" t="s">
        <v>2</v>
      </c>
      <c r="D41" s="317" t="s">
        <v>3</v>
      </c>
      <c r="E41" s="318" t="s">
        <v>4</v>
      </c>
      <c r="F41" s="319" t="s">
        <v>251</v>
      </c>
      <c r="G41" s="369" t="s">
        <v>239</v>
      </c>
      <c r="H41" s="369" t="s">
        <v>245</v>
      </c>
      <c r="I41" s="369" t="s">
        <v>242</v>
      </c>
      <c r="J41" s="320" t="s">
        <v>225</v>
      </c>
      <c r="K41" s="321" t="s">
        <v>226</v>
      </c>
      <c r="L41" s="321" t="s">
        <v>268</v>
      </c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</row>
    <row r="42" spans="2:23" ht="18.75" customHeight="1">
      <c r="B42" s="257"/>
      <c r="C42" s="41">
        <v>637</v>
      </c>
      <c r="D42" s="42"/>
      <c r="E42" s="312" t="s">
        <v>80</v>
      </c>
      <c r="F42" s="313">
        <f t="shared" ref="F42:K42" si="9">SUM(F43:F69)</f>
        <v>72394.399999999994</v>
      </c>
      <c r="G42" s="370">
        <f>SUM(G43:G69)</f>
        <v>71400.180000000008</v>
      </c>
      <c r="H42" s="370">
        <f t="shared" si="9"/>
        <v>70300</v>
      </c>
      <c r="I42" s="370">
        <f t="shared" si="9"/>
        <v>74526</v>
      </c>
      <c r="J42" s="314">
        <f t="shared" si="9"/>
        <v>76200</v>
      </c>
      <c r="K42" s="315">
        <f t="shared" si="9"/>
        <v>79250</v>
      </c>
      <c r="L42" s="315">
        <f t="shared" ref="L42" si="10">SUM(L43:L69)</f>
        <v>79250</v>
      </c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</row>
    <row r="43" spans="2:23" ht="18.75" customHeight="1">
      <c r="B43" s="68">
        <v>1</v>
      </c>
      <c r="C43" s="15"/>
      <c r="D43" s="16" t="s">
        <v>8</v>
      </c>
      <c r="E43" s="48" t="s">
        <v>83</v>
      </c>
      <c r="F43" s="21">
        <v>3145</v>
      </c>
      <c r="G43" s="21">
        <v>2281.4</v>
      </c>
      <c r="H43" s="21">
        <v>2000</v>
      </c>
      <c r="I43" s="21">
        <v>2058</v>
      </c>
      <c r="J43" s="125">
        <v>2000</v>
      </c>
      <c r="K43" s="133">
        <v>2000</v>
      </c>
      <c r="L43" s="133">
        <v>2000</v>
      </c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</row>
    <row r="44" spans="2:23" ht="18.75" customHeight="1">
      <c r="B44" s="68">
        <f>+B43+1</f>
        <v>2</v>
      </c>
      <c r="C44" s="15"/>
      <c r="D44" s="16" t="s">
        <v>15</v>
      </c>
      <c r="E44" s="48" t="s">
        <v>84</v>
      </c>
      <c r="F44" s="21">
        <v>0</v>
      </c>
      <c r="G44" s="21">
        <v>0</v>
      </c>
      <c r="H44" s="21">
        <v>0</v>
      </c>
      <c r="I44" s="21">
        <v>0</v>
      </c>
      <c r="J44" s="125">
        <v>0</v>
      </c>
      <c r="K44" s="133">
        <v>0</v>
      </c>
      <c r="L44" s="133">
        <v>0</v>
      </c>
      <c r="M44" s="238"/>
      <c r="N44" s="229"/>
      <c r="O44" s="229"/>
      <c r="P44" s="229"/>
      <c r="Q44" s="229"/>
      <c r="R44" s="229"/>
      <c r="S44" s="229"/>
      <c r="T44" s="229"/>
      <c r="U44" s="229"/>
      <c r="V44" s="229"/>
      <c r="W44" s="229"/>
    </row>
    <row r="45" spans="2:23" ht="18.75" customHeight="1">
      <c r="B45" s="68">
        <f t="shared" ref="B45:B69" si="11">+B44+1</f>
        <v>3</v>
      </c>
      <c r="C45" s="15"/>
      <c r="D45" s="16" t="s">
        <v>15</v>
      </c>
      <c r="E45" s="48" t="s">
        <v>85</v>
      </c>
      <c r="F45" s="21">
        <v>0</v>
      </c>
      <c r="G45" s="21">
        <v>0</v>
      </c>
      <c r="H45" s="21">
        <v>0</v>
      </c>
      <c r="I45" s="21">
        <v>0</v>
      </c>
      <c r="J45" s="125">
        <v>0</v>
      </c>
      <c r="K45" s="133">
        <v>0</v>
      </c>
      <c r="L45" s="133">
        <v>0</v>
      </c>
      <c r="M45" s="238"/>
      <c r="N45" s="229"/>
      <c r="O45" s="229"/>
      <c r="P45" s="229"/>
      <c r="Q45" s="229"/>
      <c r="R45" s="229"/>
      <c r="S45" s="229"/>
      <c r="T45" s="229"/>
      <c r="U45" s="229"/>
      <c r="V45" s="229"/>
      <c r="W45" s="229"/>
    </row>
    <row r="46" spans="2:23" ht="18.75" customHeight="1">
      <c r="B46" s="68">
        <f t="shared" si="11"/>
        <v>4</v>
      </c>
      <c r="C46" s="15"/>
      <c r="D46" s="16" t="s">
        <v>15</v>
      </c>
      <c r="E46" s="48" t="s">
        <v>86</v>
      </c>
      <c r="F46" s="21">
        <v>0</v>
      </c>
      <c r="G46" s="21">
        <v>0</v>
      </c>
      <c r="H46" s="21">
        <v>0</v>
      </c>
      <c r="I46" s="21">
        <v>0</v>
      </c>
      <c r="J46" s="125">
        <v>0</v>
      </c>
      <c r="K46" s="133">
        <v>0</v>
      </c>
      <c r="L46" s="133">
        <v>0</v>
      </c>
      <c r="M46" s="238"/>
      <c r="N46" s="229"/>
      <c r="O46" s="229"/>
      <c r="P46" s="229"/>
      <c r="Q46" s="229"/>
      <c r="R46" s="229"/>
      <c r="S46" s="229"/>
      <c r="T46" s="229"/>
      <c r="U46" s="229"/>
      <c r="V46" s="229"/>
      <c r="W46" s="229"/>
    </row>
    <row r="47" spans="2:23" ht="18.75" customHeight="1">
      <c r="B47" s="68">
        <f t="shared" si="11"/>
        <v>5</v>
      </c>
      <c r="C47" s="15"/>
      <c r="D47" s="16" t="s">
        <v>15</v>
      </c>
      <c r="E47" s="82" t="s">
        <v>207</v>
      </c>
      <c r="F47" s="21">
        <v>0</v>
      </c>
      <c r="G47" s="21">
        <v>3988</v>
      </c>
      <c r="H47" s="21">
        <v>2000</v>
      </c>
      <c r="I47" s="21">
        <v>1999</v>
      </c>
      <c r="J47" s="125">
        <v>2000</v>
      </c>
      <c r="K47" s="133">
        <v>2000</v>
      </c>
      <c r="L47" s="133">
        <v>2000</v>
      </c>
      <c r="M47" s="238"/>
      <c r="N47" s="229"/>
      <c r="O47" s="229"/>
      <c r="P47" s="229"/>
      <c r="Q47" s="229"/>
      <c r="R47" s="229"/>
      <c r="S47" s="229"/>
      <c r="T47" s="229"/>
      <c r="U47" s="229"/>
      <c r="V47" s="229"/>
      <c r="W47" s="229"/>
    </row>
    <row r="48" spans="2:23" ht="18.75" customHeight="1">
      <c r="B48" s="68">
        <f t="shared" si="11"/>
        <v>6</v>
      </c>
      <c r="C48" s="15"/>
      <c r="D48" s="16" t="s">
        <v>15</v>
      </c>
      <c r="E48" s="48" t="s">
        <v>88</v>
      </c>
      <c r="F48" s="21">
        <v>16751</v>
      </c>
      <c r="G48" s="21">
        <v>16346.75</v>
      </c>
      <c r="H48" s="21">
        <v>15000</v>
      </c>
      <c r="I48" s="21">
        <v>10977</v>
      </c>
      <c r="J48" s="179">
        <v>10500</v>
      </c>
      <c r="K48" s="180">
        <v>15500</v>
      </c>
      <c r="L48" s="180">
        <v>15500</v>
      </c>
      <c r="M48" s="238"/>
      <c r="N48" s="229"/>
      <c r="O48" s="229"/>
      <c r="P48" s="229"/>
      <c r="Q48" s="229"/>
      <c r="R48" s="229"/>
      <c r="S48" s="229"/>
      <c r="T48" s="229"/>
      <c r="U48" s="229"/>
      <c r="V48" s="229"/>
      <c r="W48" s="229"/>
    </row>
    <row r="49" spans="2:23" ht="18.75" customHeight="1">
      <c r="B49" s="68">
        <f t="shared" si="11"/>
        <v>7</v>
      </c>
      <c r="C49" s="49"/>
      <c r="D49" s="50" t="s">
        <v>15</v>
      </c>
      <c r="E49" s="48" t="s">
        <v>208</v>
      </c>
      <c r="F49" s="348">
        <v>0</v>
      </c>
      <c r="G49" s="348">
        <v>5947.52</v>
      </c>
      <c r="H49" s="348">
        <v>4000</v>
      </c>
      <c r="I49" s="348">
        <v>3345</v>
      </c>
      <c r="J49" s="192">
        <v>4000</v>
      </c>
      <c r="K49" s="286">
        <v>4000</v>
      </c>
      <c r="L49" s="286">
        <v>4000</v>
      </c>
      <c r="M49" s="238"/>
      <c r="N49" s="229"/>
      <c r="O49" s="229"/>
      <c r="P49" s="229"/>
      <c r="Q49" s="229"/>
      <c r="R49" s="229"/>
      <c r="S49" s="229"/>
      <c r="T49" s="229"/>
      <c r="U49" s="229"/>
      <c r="V49" s="229"/>
      <c r="W49" s="229"/>
    </row>
    <row r="50" spans="2:23" ht="18.75" customHeight="1">
      <c r="B50" s="68">
        <f t="shared" si="11"/>
        <v>8</v>
      </c>
      <c r="C50" s="49"/>
      <c r="D50" s="50" t="s">
        <v>15</v>
      </c>
      <c r="E50" s="48" t="s">
        <v>209</v>
      </c>
      <c r="F50" s="348">
        <v>0</v>
      </c>
      <c r="G50" s="348">
        <v>0</v>
      </c>
      <c r="H50" s="348">
        <v>500</v>
      </c>
      <c r="I50" s="348">
        <v>700</v>
      </c>
      <c r="J50" s="192">
        <v>700</v>
      </c>
      <c r="K50" s="286">
        <v>500</v>
      </c>
      <c r="L50" s="286">
        <v>500</v>
      </c>
      <c r="M50" s="238"/>
      <c r="N50" s="229"/>
      <c r="O50" s="229"/>
      <c r="P50" s="229"/>
      <c r="Q50" s="229"/>
      <c r="R50" s="229"/>
      <c r="S50" s="229"/>
      <c r="T50" s="229"/>
      <c r="U50" s="229"/>
      <c r="V50" s="229"/>
      <c r="W50" s="229"/>
    </row>
    <row r="51" spans="2:23" ht="18.75" customHeight="1">
      <c r="B51" s="68">
        <f t="shared" si="11"/>
        <v>9</v>
      </c>
      <c r="C51" s="49"/>
      <c r="D51" s="50" t="s">
        <v>15</v>
      </c>
      <c r="E51" s="48" t="s">
        <v>210</v>
      </c>
      <c r="F51" s="348">
        <v>0</v>
      </c>
      <c r="G51" s="348">
        <v>272.39999999999998</v>
      </c>
      <c r="H51" s="348">
        <v>300</v>
      </c>
      <c r="I51" s="348">
        <v>311</v>
      </c>
      <c r="J51" s="192">
        <v>300</v>
      </c>
      <c r="K51" s="286">
        <v>300</v>
      </c>
      <c r="L51" s="286">
        <v>300</v>
      </c>
      <c r="M51" s="238"/>
      <c r="N51" s="229"/>
      <c r="O51" s="229"/>
      <c r="P51" s="229"/>
      <c r="Q51" s="229"/>
      <c r="R51" s="229"/>
      <c r="S51" s="229"/>
      <c r="T51" s="229"/>
      <c r="U51" s="229"/>
      <c r="V51" s="229"/>
      <c r="W51" s="229"/>
    </row>
    <row r="52" spans="2:23" ht="18.75" customHeight="1">
      <c r="B52" s="68">
        <f t="shared" si="11"/>
        <v>10</v>
      </c>
      <c r="C52" s="49"/>
      <c r="D52" s="50" t="s">
        <v>15</v>
      </c>
      <c r="E52" s="48" t="s">
        <v>211</v>
      </c>
      <c r="F52" s="348">
        <v>0</v>
      </c>
      <c r="G52" s="348">
        <v>44.44</v>
      </c>
      <c r="H52" s="348">
        <v>200</v>
      </c>
      <c r="I52" s="348">
        <v>0</v>
      </c>
      <c r="J52" s="192">
        <v>200</v>
      </c>
      <c r="K52" s="286">
        <v>200</v>
      </c>
      <c r="L52" s="286">
        <v>200</v>
      </c>
      <c r="M52" s="238"/>
      <c r="N52" s="229"/>
      <c r="O52" s="229"/>
      <c r="P52" s="229"/>
      <c r="Q52" s="229"/>
      <c r="R52" s="229"/>
      <c r="S52" s="229"/>
      <c r="T52" s="229"/>
      <c r="U52" s="229"/>
      <c r="V52" s="229"/>
      <c r="W52" s="229"/>
    </row>
    <row r="53" spans="2:23" ht="18.75" customHeight="1">
      <c r="B53" s="68">
        <f t="shared" si="11"/>
        <v>11</v>
      </c>
      <c r="C53" s="49"/>
      <c r="D53" s="50" t="s">
        <v>15</v>
      </c>
      <c r="E53" s="48" t="s">
        <v>218</v>
      </c>
      <c r="F53" s="348">
        <v>0</v>
      </c>
      <c r="G53" s="348">
        <v>635.85</v>
      </c>
      <c r="H53" s="348">
        <v>400</v>
      </c>
      <c r="I53" s="348">
        <v>682</v>
      </c>
      <c r="J53" s="192">
        <v>700</v>
      </c>
      <c r="K53" s="286">
        <v>400</v>
      </c>
      <c r="L53" s="286">
        <v>400</v>
      </c>
      <c r="M53" s="238"/>
      <c r="N53" s="229"/>
      <c r="O53" s="229"/>
      <c r="P53" s="229"/>
      <c r="Q53" s="229"/>
      <c r="R53" s="229"/>
      <c r="S53" s="229"/>
      <c r="T53" s="229"/>
      <c r="U53" s="229"/>
      <c r="V53" s="229"/>
      <c r="W53" s="229"/>
    </row>
    <row r="54" spans="2:23" ht="18.75" customHeight="1">
      <c r="B54" s="68">
        <f t="shared" si="11"/>
        <v>12</v>
      </c>
      <c r="C54" s="49"/>
      <c r="D54" s="50" t="s">
        <v>15</v>
      </c>
      <c r="E54" s="48" t="s">
        <v>219</v>
      </c>
      <c r="F54" s="348">
        <v>0</v>
      </c>
      <c r="G54" s="348">
        <v>670.19</v>
      </c>
      <c r="H54" s="348">
        <v>400</v>
      </c>
      <c r="I54" s="348">
        <v>937</v>
      </c>
      <c r="J54" s="192">
        <v>1000</v>
      </c>
      <c r="K54" s="286">
        <v>400</v>
      </c>
      <c r="L54" s="286">
        <v>400</v>
      </c>
      <c r="M54" s="238"/>
      <c r="N54" s="229"/>
      <c r="O54" s="229"/>
      <c r="P54" s="229"/>
      <c r="Q54" s="229"/>
      <c r="R54" s="229"/>
      <c r="S54" s="229"/>
      <c r="T54" s="229"/>
      <c r="U54" s="229"/>
      <c r="V54" s="229"/>
      <c r="W54" s="229"/>
    </row>
    <row r="55" spans="2:23" ht="18.75" customHeight="1">
      <c r="B55" s="68">
        <f t="shared" si="11"/>
        <v>13</v>
      </c>
      <c r="C55" s="49"/>
      <c r="D55" s="50" t="s">
        <v>15</v>
      </c>
      <c r="E55" s="48" t="s">
        <v>89</v>
      </c>
      <c r="F55" s="348">
        <v>0</v>
      </c>
      <c r="G55" s="348">
        <v>0</v>
      </c>
      <c r="H55" s="348">
        <v>500</v>
      </c>
      <c r="I55" s="348">
        <v>670</v>
      </c>
      <c r="J55" s="192">
        <v>1350</v>
      </c>
      <c r="K55" s="286">
        <v>500</v>
      </c>
      <c r="L55" s="286">
        <v>500</v>
      </c>
      <c r="M55" s="238"/>
      <c r="N55" s="229"/>
      <c r="O55" s="229"/>
      <c r="P55" s="229"/>
      <c r="Q55" s="229"/>
      <c r="R55" s="229"/>
      <c r="S55" s="229"/>
      <c r="T55" s="229"/>
      <c r="U55" s="229"/>
      <c r="V55" s="229"/>
      <c r="W55" s="229"/>
    </row>
    <row r="56" spans="2:23" ht="18.75" customHeight="1">
      <c r="B56" s="68">
        <f t="shared" si="11"/>
        <v>14</v>
      </c>
      <c r="C56" s="15"/>
      <c r="D56" s="16" t="s">
        <v>17</v>
      </c>
      <c r="E56" s="48" t="s">
        <v>91</v>
      </c>
      <c r="F56" s="21">
        <v>5680</v>
      </c>
      <c r="G56" s="21">
        <v>3994.9</v>
      </c>
      <c r="H56" s="21">
        <v>4000</v>
      </c>
      <c r="I56" s="21">
        <v>4000</v>
      </c>
      <c r="J56" s="179">
        <v>3600</v>
      </c>
      <c r="K56" s="180">
        <v>3600</v>
      </c>
      <c r="L56" s="180">
        <v>3600</v>
      </c>
      <c r="M56" s="238"/>
      <c r="N56" s="229"/>
      <c r="O56" s="229"/>
      <c r="P56" s="229"/>
      <c r="Q56" s="229"/>
      <c r="R56" s="229"/>
      <c r="S56" s="229"/>
      <c r="T56" s="229"/>
      <c r="U56" s="229"/>
      <c r="V56" s="229"/>
      <c r="W56" s="229"/>
    </row>
    <row r="57" spans="2:23" ht="18.75" customHeight="1">
      <c r="B57" s="68">
        <f t="shared" si="11"/>
        <v>15</v>
      </c>
      <c r="C57" s="15"/>
      <c r="D57" s="16" t="s">
        <v>17</v>
      </c>
      <c r="E57" s="246" t="s">
        <v>93</v>
      </c>
      <c r="F57" s="21">
        <v>3540</v>
      </c>
      <c r="G57" s="21">
        <v>4380.6899999999996</v>
      </c>
      <c r="H57" s="21">
        <v>4500</v>
      </c>
      <c r="I57" s="21">
        <v>3757</v>
      </c>
      <c r="J57" s="125">
        <v>4500</v>
      </c>
      <c r="K57" s="133">
        <v>4500</v>
      </c>
      <c r="L57" s="133">
        <v>4500</v>
      </c>
      <c r="M57" s="238"/>
      <c r="N57" s="229"/>
      <c r="O57" s="229"/>
      <c r="P57" s="229"/>
      <c r="Q57" s="229"/>
      <c r="R57" s="229"/>
      <c r="S57" s="229"/>
      <c r="T57" s="229"/>
      <c r="U57" s="229"/>
      <c r="V57" s="229"/>
      <c r="W57" s="229"/>
    </row>
    <row r="58" spans="2:23" ht="18.75" customHeight="1">
      <c r="B58" s="68">
        <f t="shared" si="11"/>
        <v>16</v>
      </c>
      <c r="C58" s="15"/>
      <c r="D58" s="16" t="s">
        <v>16</v>
      </c>
      <c r="E58" s="246" t="s">
        <v>94</v>
      </c>
      <c r="F58" s="21">
        <v>1942</v>
      </c>
      <c r="G58" s="21">
        <v>2805.04</v>
      </c>
      <c r="H58" s="21">
        <v>2500</v>
      </c>
      <c r="I58" s="21">
        <v>3492</v>
      </c>
      <c r="J58" s="125">
        <v>2500</v>
      </c>
      <c r="K58" s="133">
        <v>2500</v>
      </c>
      <c r="L58" s="133">
        <v>2500</v>
      </c>
      <c r="M58" s="238"/>
      <c r="N58" s="229"/>
      <c r="O58" s="229"/>
      <c r="P58" s="229"/>
      <c r="Q58" s="229"/>
      <c r="R58" s="229"/>
      <c r="S58" s="229"/>
      <c r="T58" s="229"/>
      <c r="U58" s="229"/>
      <c r="V58" s="229"/>
      <c r="W58" s="229"/>
    </row>
    <row r="59" spans="2:23" ht="18.75" customHeight="1">
      <c r="B59" s="68">
        <f t="shared" si="11"/>
        <v>17</v>
      </c>
      <c r="C59" s="15"/>
      <c r="D59" s="16" t="s">
        <v>17</v>
      </c>
      <c r="E59" s="48" t="s">
        <v>95</v>
      </c>
      <c r="F59" s="21">
        <v>5987</v>
      </c>
      <c r="G59" s="21">
        <v>5104.76</v>
      </c>
      <c r="H59" s="21">
        <v>5500</v>
      </c>
      <c r="I59" s="21">
        <v>4469</v>
      </c>
      <c r="J59" s="125">
        <v>6000</v>
      </c>
      <c r="K59" s="133">
        <v>6000</v>
      </c>
      <c r="L59" s="133">
        <v>6000</v>
      </c>
      <c r="M59" s="238"/>
      <c r="N59" s="229"/>
      <c r="O59" s="229"/>
      <c r="P59" s="229"/>
      <c r="Q59" s="229"/>
      <c r="R59" s="229"/>
      <c r="S59" s="229"/>
      <c r="T59" s="229"/>
      <c r="U59" s="229"/>
      <c r="V59" s="229"/>
      <c r="W59" s="229"/>
    </row>
    <row r="60" spans="2:23" ht="18.75" customHeight="1">
      <c r="B60" s="68">
        <f t="shared" si="11"/>
        <v>18</v>
      </c>
      <c r="C60" s="15"/>
      <c r="D60" s="16" t="s">
        <v>18</v>
      </c>
      <c r="E60" s="246" t="s">
        <v>96</v>
      </c>
      <c r="F60" s="21">
        <v>23404</v>
      </c>
      <c r="G60" s="21">
        <v>12579.56</v>
      </c>
      <c r="H60" s="21">
        <v>6000</v>
      </c>
      <c r="I60" s="21">
        <v>11980</v>
      </c>
      <c r="J60" s="213">
        <v>10000</v>
      </c>
      <c r="K60" s="285">
        <v>10000</v>
      </c>
      <c r="L60" s="285">
        <v>10000</v>
      </c>
      <c r="M60" s="238"/>
      <c r="N60" s="229"/>
      <c r="O60" s="229"/>
      <c r="P60" s="229"/>
      <c r="Q60" s="229"/>
      <c r="R60" s="229"/>
      <c r="S60" s="229"/>
      <c r="T60" s="229"/>
      <c r="U60" s="229"/>
      <c r="V60" s="229"/>
      <c r="W60" s="229"/>
    </row>
    <row r="61" spans="2:23" ht="18.75" customHeight="1">
      <c r="B61" s="68">
        <f t="shared" si="11"/>
        <v>19</v>
      </c>
      <c r="C61" s="15"/>
      <c r="D61" s="16" t="s">
        <v>18</v>
      </c>
      <c r="E61" s="48" t="s">
        <v>216</v>
      </c>
      <c r="F61" s="21">
        <v>0</v>
      </c>
      <c r="G61" s="21">
        <v>0</v>
      </c>
      <c r="H61" s="21">
        <v>7600</v>
      </c>
      <c r="I61" s="21">
        <v>8347</v>
      </c>
      <c r="J61" s="213">
        <f>3600+4800</f>
        <v>8400</v>
      </c>
      <c r="K61" s="285">
        <f>3600+4800</f>
        <v>8400</v>
      </c>
      <c r="L61" s="285">
        <f>3600+4800</f>
        <v>8400</v>
      </c>
      <c r="M61" s="238"/>
      <c r="N61" s="229"/>
      <c r="O61" s="229"/>
      <c r="P61" s="229"/>
      <c r="Q61" s="229"/>
      <c r="R61" s="229"/>
      <c r="S61" s="229"/>
      <c r="T61" s="229"/>
      <c r="U61" s="229"/>
      <c r="V61" s="229"/>
      <c r="W61" s="229"/>
    </row>
    <row r="62" spans="2:23" ht="18.75" customHeight="1">
      <c r="B62" s="68">
        <f t="shared" si="11"/>
        <v>20</v>
      </c>
      <c r="C62" s="15"/>
      <c r="D62" s="16" t="s">
        <v>20</v>
      </c>
      <c r="E62" s="48" t="s">
        <v>9</v>
      </c>
      <c r="F62" s="21">
        <v>0</v>
      </c>
      <c r="G62" s="21">
        <v>0</v>
      </c>
      <c r="H62" s="21">
        <v>50</v>
      </c>
      <c r="I62" s="21">
        <v>277</v>
      </c>
      <c r="J62" s="125">
        <v>50</v>
      </c>
      <c r="K62" s="133">
        <v>50</v>
      </c>
      <c r="L62" s="133">
        <v>50</v>
      </c>
      <c r="M62" s="238"/>
      <c r="N62" s="229"/>
      <c r="O62" s="229"/>
      <c r="P62" s="229"/>
      <c r="Q62" s="229"/>
      <c r="R62" s="229"/>
      <c r="S62" s="229"/>
      <c r="T62" s="229"/>
      <c r="U62" s="229"/>
      <c r="V62" s="229"/>
      <c r="W62" s="229"/>
    </row>
    <row r="63" spans="2:23" ht="18.75" customHeight="1">
      <c r="B63" s="68">
        <f t="shared" si="11"/>
        <v>21</v>
      </c>
      <c r="C63" s="31"/>
      <c r="D63" s="16" t="s">
        <v>81</v>
      </c>
      <c r="E63" s="48" t="s">
        <v>97</v>
      </c>
      <c r="F63" s="19">
        <v>332</v>
      </c>
      <c r="G63" s="19">
        <v>273.93</v>
      </c>
      <c r="H63" s="19">
        <v>500</v>
      </c>
      <c r="I63" s="19">
        <v>681</v>
      </c>
      <c r="J63" s="134">
        <v>500</v>
      </c>
      <c r="K63" s="135">
        <v>500</v>
      </c>
      <c r="L63" s="135">
        <v>500</v>
      </c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</row>
    <row r="64" spans="2:23" ht="18.75" customHeight="1">
      <c r="B64" s="68">
        <f t="shared" si="11"/>
        <v>22</v>
      </c>
      <c r="C64" s="31"/>
      <c r="D64" s="16" t="s">
        <v>98</v>
      </c>
      <c r="E64" s="48" t="s">
        <v>99</v>
      </c>
      <c r="F64" s="19">
        <v>6503</v>
      </c>
      <c r="G64" s="19">
        <v>5567.06</v>
      </c>
      <c r="H64" s="19">
        <v>7500</v>
      </c>
      <c r="I64" s="19">
        <v>9816</v>
      </c>
      <c r="J64" s="381">
        <v>11200</v>
      </c>
      <c r="K64" s="135">
        <v>11200</v>
      </c>
      <c r="L64" s="135">
        <v>11200</v>
      </c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</row>
    <row r="65" spans="2:23" ht="18.75" customHeight="1">
      <c r="B65" s="68">
        <f t="shared" si="11"/>
        <v>23</v>
      </c>
      <c r="C65" s="31"/>
      <c r="D65" s="16" t="s">
        <v>42</v>
      </c>
      <c r="E65" s="48" t="s">
        <v>100</v>
      </c>
      <c r="F65" s="19">
        <v>2445</v>
      </c>
      <c r="G65" s="19">
        <v>2624.53</v>
      </c>
      <c r="H65" s="19">
        <v>2500</v>
      </c>
      <c r="I65" s="19">
        <v>2353</v>
      </c>
      <c r="J65" s="134">
        <v>2500</v>
      </c>
      <c r="K65" s="135">
        <v>2500</v>
      </c>
      <c r="L65" s="135">
        <v>2500</v>
      </c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</row>
    <row r="66" spans="2:23" ht="18.75" customHeight="1">
      <c r="B66" s="68">
        <f t="shared" si="11"/>
        <v>24</v>
      </c>
      <c r="C66" s="31"/>
      <c r="D66" s="16" t="s">
        <v>43</v>
      </c>
      <c r="E66" s="48" t="s">
        <v>101</v>
      </c>
      <c r="F66" s="19">
        <v>1110.4000000000001</v>
      </c>
      <c r="G66" s="19">
        <v>1195.24</v>
      </c>
      <c r="H66" s="19">
        <v>1900</v>
      </c>
      <c r="I66" s="19">
        <v>1343</v>
      </c>
      <c r="J66" s="381">
        <v>1900</v>
      </c>
      <c r="K66" s="135">
        <v>1900</v>
      </c>
      <c r="L66" s="135">
        <v>1900</v>
      </c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</row>
    <row r="67" spans="2:23" ht="18.75" customHeight="1">
      <c r="B67" s="68">
        <f t="shared" si="11"/>
        <v>25</v>
      </c>
      <c r="C67" s="31"/>
      <c r="D67" s="16" t="s">
        <v>102</v>
      </c>
      <c r="E67" s="48" t="s">
        <v>103</v>
      </c>
      <c r="F67" s="19">
        <v>911</v>
      </c>
      <c r="G67" s="19">
        <v>1234.17</v>
      </c>
      <c r="H67" s="19">
        <v>1150</v>
      </c>
      <c r="I67" s="19">
        <v>707</v>
      </c>
      <c r="J67" s="134">
        <v>1000</v>
      </c>
      <c r="K67" s="135">
        <v>1000</v>
      </c>
      <c r="L67" s="135">
        <v>1000</v>
      </c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</row>
    <row r="68" spans="2:23" ht="18.75" customHeight="1">
      <c r="B68" s="68">
        <f t="shared" si="11"/>
        <v>26</v>
      </c>
      <c r="C68" s="31">
        <v>642</v>
      </c>
      <c r="D68" s="16" t="s">
        <v>42</v>
      </c>
      <c r="E68" s="48" t="s">
        <v>196</v>
      </c>
      <c r="F68" s="19">
        <v>0</v>
      </c>
      <c r="G68" s="19">
        <v>431.01</v>
      </c>
      <c r="H68" s="19">
        <v>0</v>
      </c>
      <c r="I68" s="19">
        <v>513</v>
      </c>
      <c r="J68" s="134">
        <v>0</v>
      </c>
      <c r="K68" s="135">
        <v>0</v>
      </c>
      <c r="L68" s="135">
        <v>0</v>
      </c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</row>
    <row r="69" spans="2:23" ht="18.75" customHeight="1">
      <c r="B69" s="68">
        <f t="shared" si="11"/>
        <v>27</v>
      </c>
      <c r="C69" s="31">
        <v>642</v>
      </c>
      <c r="D69" s="16" t="s">
        <v>104</v>
      </c>
      <c r="E69" s="48" t="s">
        <v>105</v>
      </c>
      <c r="F69" s="19">
        <v>644</v>
      </c>
      <c r="G69" s="19">
        <v>1022.74</v>
      </c>
      <c r="H69" s="19">
        <v>1300</v>
      </c>
      <c r="I69" s="19">
        <v>1112</v>
      </c>
      <c r="J69" s="134">
        <v>1300</v>
      </c>
      <c r="K69" s="135">
        <v>1300</v>
      </c>
      <c r="L69" s="135">
        <v>1300</v>
      </c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</row>
    <row r="70" spans="2:23" ht="18.75" customHeight="1">
      <c r="B70" s="68"/>
      <c r="C70" s="31"/>
      <c r="D70" s="16"/>
      <c r="E70" s="247" t="s">
        <v>106</v>
      </c>
      <c r="F70" s="342">
        <f t="shared" ref="F70:K70" si="12">SUM(F71:F73)</f>
        <v>4043.5</v>
      </c>
      <c r="G70" s="342">
        <f t="shared" si="12"/>
        <v>1956</v>
      </c>
      <c r="H70" s="287">
        <f t="shared" si="12"/>
        <v>2600</v>
      </c>
      <c r="I70" s="342">
        <f t="shared" si="12"/>
        <v>1340</v>
      </c>
      <c r="J70" s="24">
        <f t="shared" si="12"/>
        <v>1300</v>
      </c>
      <c r="K70" s="138">
        <f t="shared" si="12"/>
        <v>1300</v>
      </c>
      <c r="L70" s="138">
        <f t="shared" ref="L70" si="13">SUM(L71:L73)</f>
        <v>1300</v>
      </c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</row>
    <row r="71" spans="2:23" ht="18.75" customHeight="1">
      <c r="B71" s="68"/>
      <c r="C71" s="31">
        <v>637</v>
      </c>
      <c r="D71" s="16" t="s">
        <v>81</v>
      </c>
      <c r="E71" s="48" t="s">
        <v>107</v>
      </c>
      <c r="F71" s="19">
        <v>8.5</v>
      </c>
      <c r="G71" s="19">
        <v>187</v>
      </c>
      <c r="H71" s="19">
        <v>300</v>
      </c>
      <c r="I71" s="19">
        <v>181</v>
      </c>
      <c r="J71" s="134">
        <v>300</v>
      </c>
      <c r="K71" s="135">
        <v>300</v>
      </c>
      <c r="L71" s="135">
        <v>300</v>
      </c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</row>
    <row r="72" spans="2:23" ht="18.75" customHeight="1">
      <c r="B72" s="68"/>
      <c r="C72" s="31"/>
      <c r="D72" s="16" t="s">
        <v>18</v>
      </c>
      <c r="E72" s="48" t="s">
        <v>108</v>
      </c>
      <c r="F72" s="19">
        <v>2300</v>
      </c>
      <c r="G72" s="19">
        <v>900</v>
      </c>
      <c r="H72" s="19">
        <v>2000</v>
      </c>
      <c r="I72" s="19">
        <v>1080</v>
      </c>
      <c r="J72" s="134">
        <v>1000</v>
      </c>
      <c r="K72" s="135">
        <v>1000</v>
      </c>
      <c r="L72" s="135">
        <v>1000</v>
      </c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</row>
    <row r="73" spans="2:23" ht="18.75" customHeight="1">
      <c r="B73" s="68"/>
      <c r="C73" s="31">
        <v>651</v>
      </c>
      <c r="D73" s="16" t="s">
        <v>15</v>
      </c>
      <c r="E73" s="48" t="s">
        <v>110</v>
      </c>
      <c r="F73" s="19">
        <v>1735</v>
      </c>
      <c r="G73" s="19">
        <v>869</v>
      </c>
      <c r="H73" s="19">
        <v>300</v>
      </c>
      <c r="I73" s="19">
        <v>79</v>
      </c>
      <c r="J73" s="134">
        <v>0</v>
      </c>
      <c r="K73" s="135">
        <v>0</v>
      </c>
      <c r="L73" s="135">
        <v>0</v>
      </c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</row>
    <row r="74" spans="2:23" ht="18.75" customHeight="1">
      <c r="B74" s="68"/>
      <c r="C74" s="31"/>
      <c r="D74" s="16"/>
      <c r="E74" s="247" t="s">
        <v>111</v>
      </c>
      <c r="F74" s="342">
        <f>SUM(F75:F76)</f>
        <v>36395</v>
      </c>
      <c r="G74" s="342">
        <f>SUM(G75:G76)</f>
        <v>38219</v>
      </c>
      <c r="H74" s="342">
        <f>SUM(H75:H76)</f>
        <v>13955</v>
      </c>
      <c r="I74" s="342">
        <f t="shared" ref="I74:K74" si="14">SUM(I75:I76)</f>
        <v>17786</v>
      </c>
      <c r="J74" s="288">
        <f t="shared" si="14"/>
        <v>0</v>
      </c>
      <c r="K74" s="289">
        <f t="shared" si="14"/>
        <v>0</v>
      </c>
      <c r="L74" s="289">
        <f t="shared" ref="L74" si="15">SUM(L75:L76)</f>
        <v>0</v>
      </c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</row>
    <row r="75" spans="2:23" ht="18.75" customHeight="1">
      <c r="B75" s="68">
        <v>112</v>
      </c>
      <c r="C75" s="31">
        <v>821</v>
      </c>
      <c r="D75" s="16" t="s">
        <v>18</v>
      </c>
      <c r="E75" s="48" t="s">
        <v>114</v>
      </c>
      <c r="F75" s="19">
        <v>36395</v>
      </c>
      <c r="G75" s="19">
        <v>36395</v>
      </c>
      <c r="H75" s="19">
        <v>12131</v>
      </c>
      <c r="I75" s="19">
        <v>12132</v>
      </c>
      <c r="J75" s="134">
        <v>0</v>
      </c>
      <c r="K75" s="135">
        <v>0</v>
      </c>
      <c r="L75" s="135">
        <v>0</v>
      </c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</row>
    <row r="76" spans="2:23" ht="18.75" customHeight="1">
      <c r="B76" s="68"/>
      <c r="C76" s="31">
        <v>824</v>
      </c>
      <c r="D76" s="16"/>
      <c r="E76" s="48" t="s">
        <v>229</v>
      </c>
      <c r="F76" s="19">
        <v>0</v>
      </c>
      <c r="G76" s="19">
        <v>1824</v>
      </c>
      <c r="H76" s="19">
        <v>1824</v>
      </c>
      <c r="I76" s="19">
        <v>5654</v>
      </c>
      <c r="J76" s="134">
        <v>0</v>
      </c>
      <c r="K76" s="135">
        <v>0</v>
      </c>
      <c r="L76" s="135">
        <v>0</v>
      </c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</row>
    <row r="77" spans="2:23" ht="18.75" customHeight="1">
      <c r="B77" s="68"/>
      <c r="C77" s="31"/>
      <c r="D77" s="16"/>
      <c r="E77" s="137" t="s">
        <v>115</v>
      </c>
      <c r="F77" s="24">
        <f t="shared" ref="F77:K77" si="16">SUM(F78:F81)</f>
        <v>50747.29</v>
      </c>
      <c r="G77" s="126">
        <f t="shared" si="16"/>
        <v>79067</v>
      </c>
      <c r="H77" s="126">
        <f t="shared" si="16"/>
        <v>33750</v>
      </c>
      <c r="I77" s="126">
        <f t="shared" si="16"/>
        <v>22354</v>
      </c>
      <c r="J77" s="24">
        <f t="shared" si="16"/>
        <v>25550</v>
      </c>
      <c r="K77" s="138">
        <f t="shared" si="16"/>
        <v>25550</v>
      </c>
      <c r="L77" s="138">
        <f t="shared" ref="L77" si="17">SUM(L78:L81)</f>
        <v>25550</v>
      </c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</row>
    <row r="78" spans="2:23" ht="18.75" customHeight="1">
      <c r="B78" s="71"/>
      <c r="C78" s="91">
        <v>637</v>
      </c>
      <c r="D78" s="50" t="s">
        <v>18</v>
      </c>
      <c r="E78" s="253" t="s">
        <v>261</v>
      </c>
      <c r="F78" s="290">
        <v>5393</v>
      </c>
      <c r="G78" s="290">
        <v>17383</v>
      </c>
      <c r="H78" s="290">
        <v>7000</v>
      </c>
      <c r="I78" s="290">
        <v>6914</v>
      </c>
      <c r="J78" s="203">
        <v>7000</v>
      </c>
      <c r="K78" s="291">
        <v>7000</v>
      </c>
      <c r="L78" s="291">
        <v>7000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</row>
    <row r="79" spans="2:23" ht="18.75" customHeight="1">
      <c r="B79" s="254"/>
      <c r="C79" s="255">
        <v>633</v>
      </c>
      <c r="D79" s="57" t="s">
        <v>34</v>
      </c>
      <c r="E79" s="256" t="s">
        <v>120</v>
      </c>
      <c r="F79" s="341">
        <v>970</v>
      </c>
      <c r="G79" s="341">
        <v>1294</v>
      </c>
      <c r="H79" s="341">
        <v>1750</v>
      </c>
      <c r="I79" s="341">
        <v>2862</v>
      </c>
      <c r="J79" s="292">
        <v>1750</v>
      </c>
      <c r="K79" s="293">
        <v>1750</v>
      </c>
      <c r="L79" s="293">
        <v>1750</v>
      </c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</row>
    <row r="80" spans="2:23" ht="18.75" customHeight="1">
      <c r="B80" s="254"/>
      <c r="C80" s="274">
        <v>634</v>
      </c>
      <c r="D80" s="275" t="s">
        <v>8</v>
      </c>
      <c r="E80" s="338" t="s">
        <v>253</v>
      </c>
      <c r="F80" s="352">
        <v>0</v>
      </c>
      <c r="G80" s="352">
        <v>0</v>
      </c>
      <c r="H80" s="352">
        <v>0</v>
      </c>
      <c r="I80" s="352">
        <v>300</v>
      </c>
      <c r="J80" s="339">
        <v>1800</v>
      </c>
      <c r="K80" s="298">
        <v>1800</v>
      </c>
      <c r="L80" s="298">
        <v>1800</v>
      </c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</row>
    <row r="81" spans="2:23" ht="18.75" customHeight="1">
      <c r="B81" s="257"/>
      <c r="C81" s="31">
        <v>635</v>
      </c>
      <c r="D81" s="16" t="s">
        <v>34</v>
      </c>
      <c r="E81" s="246" t="s">
        <v>121</v>
      </c>
      <c r="F81" s="19">
        <v>44384.29</v>
      </c>
      <c r="G81" s="19">
        <v>60390</v>
      </c>
      <c r="H81" s="19">
        <v>25000</v>
      </c>
      <c r="I81" s="19">
        <v>12278</v>
      </c>
      <c r="J81" s="19">
        <v>15000</v>
      </c>
      <c r="K81" s="294">
        <v>15000</v>
      </c>
      <c r="L81" s="294">
        <v>15000</v>
      </c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</row>
    <row r="82" spans="2:23" ht="18.75" customHeight="1">
      <c r="B82" s="68"/>
      <c r="C82" s="31"/>
      <c r="D82" s="16"/>
      <c r="E82" s="247" t="s">
        <v>124</v>
      </c>
      <c r="F82" s="24">
        <f t="shared" ref="F82:K82" si="18">SUM(F83:F84)</f>
        <v>20174</v>
      </c>
      <c r="G82" s="126">
        <f t="shared" si="18"/>
        <v>24781</v>
      </c>
      <c r="H82" s="126">
        <f t="shared" si="18"/>
        <v>18500</v>
      </c>
      <c r="I82" s="126">
        <f t="shared" si="18"/>
        <v>9755</v>
      </c>
      <c r="J82" s="24">
        <f t="shared" si="18"/>
        <v>10000</v>
      </c>
      <c r="K82" s="138">
        <f t="shared" si="18"/>
        <v>10000</v>
      </c>
      <c r="L82" s="138">
        <f t="shared" ref="L82" si="19">SUM(L83:L84)</f>
        <v>10000</v>
      </c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</row>
    <row r="83" spans="2:23" ht="18.75" customHeight="1">
      <c r="B83" s="68"/>
      <c r="C83" s="31">
        <v>637</v>
      </c>
      <c r="D83" s="16" t="s">
        <v>17</v>
      </c>
      <c r="E83" s="48" t="s">
        <v>125</v>
      </c>
      <c r="F83" s="19">
        <v>5653</v>
      </c>
      <c r="G83" s="19">
        <v>5225</v>
      </c>
      <c r="H83" s="19">
        <v>5500</v>
      </c>
      <c r="I83" s="19">
        <v>7907</v>
      </c>
      <c r="J83" s="134">
        <v>6000</v>
      </c>
      <c r="K83" s="135">
        <v>6000</v>
      </c>
      <c r="L83" s="135">
        <v>6000</v>
      </c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</row>
    <row r="84" spans="2:23" ht="18.75" customHeight="1">
      <c r="B84" s="68"/>
      <c r="C84" s="31"/>
      <c r="D84" s="16" t="s">
        <v>17</v>
      </c>
      <c r="E84" s="48" t="s">
        <v>127</v>
      </c>
      <c r="F84" s="19">
        <v>14521</v>
      </c>
      <c r="G84" s="19">
        <v>19556</v>
      </c>
      <c r="H84" s="19">
        <v>13000</v>
      </c>
      <c r="I84" s="19">
        <v>1848</v>
      </c>
      <c r="J84" s="199">
        <v>4000</v>
      </c>
      <c r="K84" s="200">
        <v>4000</v>
      </c>
      <c r="L84" s="200">
        <v>4000</v>
      </c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</row>
    <row r="85" spans="2:23" ht="18.75" customHeight="1">
      <c r="B85" s="68"/>
      <c r="C85" s="31"/>
      <c r="D85" s="16"/>
      <c r="E85" s="247" t="s">
        <v>129</v>
      </c>
      <c r="F85" s="295">
        <f t="shared" ref="F85:K85" si="20">SUM(F86:F88)</f>
        <v>20397</v>
      </c>
      <c r="G85" s="126">
        <f t="shared" si="20"/>
        <v>21015</v>
      </c>
      <c r="H85" s="126">
        <f t="shared" si="20"/>
        <v>24420</v>
      </c>
      <c r="I85" s="126">
        <f t="shared" si="20"/>
        <v>32963</v>
      </c>
      <c r="J85" s="295">
        <f t="shared" si="20"/>
        <v>29000</v>
      </c>
      <c r="K85" s="289">
        <f t="shared" si="20"/>
        <v>29000</v>
      </c>
      <c r="L85" s="289">
        <f t="shared" ref="L85" si="21">SUM(L86:L88)</f>
        <v>29000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</row>
    <row r="86" spans="2:23" ht="18.75" customHeight="1">
      <c r="B86" s="68"/>
      <c r="C86" s="31">
        <v>637</v>
      </c>
      <c r="D86" s="16" t="s">
        <v>17</v>
      </c>
      <c r="E86" s="48" t="s">
        <v>134</v>
      </c>
      <c r="F86" s="19">
        <v>2281</v>
      </c>
      <c r="G86" s="19">
        <v>1782</v>
      </c>
      <c r="H86" s="19">
        <v>1800</v>
      </c>
      <c r="I86" s="19">
        <v>1213</v>
      </c>
      <c r="J86" s="134">
        <v>1500</v>
      </c>
      <c r="K86" s="135">
        <v>1500</v>
      </c>
      <c r="L86" s="135">
        <v>1500</v>
      </c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</row>
    <row r="87" spans="2:23" ht="18.75" customHeight="1">
      <c r="B87" s="68"/>
      <c r="C87" s="31">
        <v>635</v>
      </c>
      <c r="D87" s="16" t="s">
        <v>17</v>
      </c>
      <c r="E87" s="48" t="s">
        <v>135</v>
      </c>
      <c r="F87" s="19">
        <v>1034</v>
      </c>
      <c r="G87" s="19">
        <v>896</v>
      </c>
      <c r="H87" s="19">
        <v>1500</v>
      </c>
      <c r="I87" s="19">
        <v>6914</v>
      </c>
      <c r="J87" s="134">
        <v>6500</v>
      </c>
      <c r="K87" s="135">
        <v>6500</v>
      </c>
      <c r="L87" s="135">
        <v>6500</v>
      </c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</row>
    <row r="88" spans="2:23" ht="18.75" customHeight="1">
      <c r="B88" s="139"/>
      <c r="C88" s="259">
        <v>633</v>
      </c>
      <c r="D88" s="141" t="s">
        <v>34</v>
      </c>
      <c r="E88" s="260" t="s">
        <v>137</v>
      </c>
      <c r="F88" s="343">
        <v>17082</v>
      </c>
      <c r="G88" s="343">
        <v>18337</v>
      </c>
      <c r="H88" s="343">
        <v>21120</v>
      </c>
      <c r="I88" s="343">
        <v>24836</v>
      </c>
      <c r="J88" s="143">
        <v>21000</v>
      </c>
      <c r="K88" s="143">
        <v>21000</v>
      </c>
      <c r="L88" s="144">
        <v>21000</v>
      </c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</row>
    <row r="89" spans="2:23" ht="18.75" customHeight="1">
      <c r="B89" s="43"/>
      <c r="C89" s="261"/>
      <c r="D89" s="249"/>
      <c r="E89" s="262"/>
      <c r="F89" s="263"/>
      <c r="G89" s="371"/>
      <c r="H89" s="371"/>
      <c r="I89" s="371"/>
      <c r="J89" s="263"/>
      <c r="K89" s="263"/>
      <c r="L89" s="263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</row>
    <row r="90" spans="2:23" ht="18.75" customHeight="1">
      <c r="B90" s="43"/>
      <c r="C90" s="261"/>
      <c r="D90" s="249"/>
      <c r="E90" s="262"/>
      <c r="F90" s="263"/>
      <c r="G90" s="371"/>
      <c r="H90" s="371"/>
      <c r="I90" s="371"/>
      <c r="J90" s="263"/>
      <c r="K90" s="263"/>
      <c r="L90" s="263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</row>
    <row r="91" spans="2:23" ht="18.75" customHeight="1">
      <c r="B91" s="59" t="s">
        <v>254</v>
      </c>
      <c r="C91" s="60"/>
      <c r="D91" s="60"/>
      <c r="E91" s="60"/>
      <c r="F91" s="60"/>
      <c r="G91" s="366"/>
      <c r="H91" s="366"/>
      <c r="I91" s="366"/>
      <c r="J91" s="60"/>
      <c r="K91" s="61"/>
      <c r="L91" s="61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</row>
    <row r="92" spans="2:23" ht="18.75" customHeight="1">
      <c r="B92" s="145" t="s">
        <v>1</v>
      </c>
      <c r="C92" s="146" t="s">
        <v>2</v>
      </c>
      <c r="D92" s="146" t="s">
        <v>3</v>
      </c>
      <c r="E92" s="46" t="s">
        <v>4</v>
      </c>
      <c r="F92" s="235" t="s">
        <v>241</v>
      </c>
      <c r="G92" s="367" t="s">
        <v>240</v>
      </c>
      <c r="H92" s="367" t="s">
        <v>245</v>
      </c>
      <c r="I92" s="367" t="s">
        <v>242</v>
      </c>
      <c r="J92" s="236" t="s">
        <v>225</v>
      </c>
      <c r="K92" s="237" t="s">
        <v>226</v>
      </c>
      <c r="L92" s="237" t="s">
        <v>268</v>
      </c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</row>
    <row r="93" spans="2:23" ht="18.75" customHeight="1">
      <c r="B93" s="264">
        <v>640</v>
      </c>
      <c r="C93" s="265"/>
      <c r="D93" s="266"/>
      <c r="E93" s="267" t="s">
        <v>139</v>
      </c>
      <c r="F93" s="268"/>
      <c r="G93" s="372"/>
      <c r="H93" s="373"/>
      <c r="I93" s="373"/>
      <c r="J93" s="269"/>
      <c r="K93" s="270"/>
      <c r="L93" s="270"/>
      <c r="M93" s="271"/>
      <c r="N93" s="229"/>
      <c r="O93" s="229"/>
      <c r="P93" s="229"/>
      <c r="Q93" s="229"/>
      <c r="R93" s="229"/>
      <c r="S93" s="229"/>
      <c r="T93" s="229"/>
      <c r="U93" s="229"/>
      <c r="V93" s="229"/>
      <c r="W93" s="229"/>
    </row>
    <row r="94" spans="2:23" ht="18.75" customHeight="1">
      <c r="B94" s="272"/>
      <c r="C94" s="38">
        <v>642</v>
      </c>
      <c r="D94" s="29"/>
      <c r="E94" s="247" t="s">
        <v>140</v>
      </c>
      <c r="F94" s="342">
        <f>SUM(F95:F115)</f>
        <v>73971</v>
      </c>
      <c r="G94" s="342">
        <f t="shared" ref="G94:K94" si="22">SUM(G95:G115)</f>
        <v>101968</v>
      </c>
      <c r="H94" s="362">
        <f t="shared" si="22"/>
        <v>42530</v>
      </c>
      <c r="I94" s="363">
        <f t="shared" si="22"/>
        <v>33369</v>
      </c>
      <c r="J94" s="363">
        <f t="shared" si="22"/>
        <v>29530</v>
      </c>
      <c r="K94" s="296">
        <f t="shared" si="22"/>
        <v>29530</v>
      </c>
      <c r="L94" s="296">
        <f t="shared" ref="L94" si="23">SUM(L95:L115)</f>
        <v>29530</v>
      </c>
      <c r="M94" s="271"/>
      <c r="N94" s="229"/>
      <c r="O94" s="229"/>
      <c r="P94" s="229"/>
      <c r="Q94" s="229"/>
      <c r="R94" s="229"/>
      <c r="S94" s="229"/>
      <c r="T94" s="229"/>
      <c r="U94" s="229"/>
      <c r="V94" s="229"/>
      <c r="W94" s="229"/>
    </row>
    <row r="95" spans="2:23" ht="18.75" customHeight="1">
      <c r="B95" s="68"/>
      <c r="C95" s="31"/>
      <c r="D95" s="16" t="s">
        <v>8</v>
      </c>
      <c r="E95" s="48" t="s">
        <v>141</v>
      </c>
      <c r="F95" s="19">
        <v>4000</v>
      </c>
      <c r="G95" s="19">
        <v>3000</v>
      </c>
      <c r="H95" s="173">
        <v>12000</v>
      </c>
      <c r="I95" s="173">
        <v>4319</v>
      </c>
      <c r="J95" s="173">
        <v>10000</v>
      </c>
      <c r="K95" s="135">
        <v>10000</v>
      </c>
      <c r="L95" s="135">
        <v>10000</v>
      </c>
      <c r="M95" s="271"/>
      <c r="N95" s="229"/>
      <c r="O95" s="229"/>
      <c r="P95" s="229"/>
      <c r="Q95" s="229"/>
      <c r="R95" s="229"/>
      <c r="S95" s="229"/>
      <c r="T95" s="229"/>
      <c r="U95" s="229"/>
      <c r="V95" s="229"/>
      <c r="W95" s="229"/>
    </row>
    <row r="96" spans="2:23" ht="18.75" customHeight="1">
      <c r="B96" s="68"/>
      <c r="C96" s="31"/>
      <c r="D96" s="16" t="s">
        <v>8</v>
      </c>
      <c r="E96" s="92" t="s">
        <v>142</v>
      </c>
      <c r="F96" s="290">
        <v>36500</v>
      </c>
      <c r="G96" s="290">
        <v>63500</v>
      </c>
      <c r="H96" s="203">
        <v>0</v>
      </c>
      <c r="I96" s="203">
        <v>0</v>
      </c>
      <c r="J96" s="203">
        <v>0</v>
      </c>
      <c r="K96" s="135">
        <v>0</v>
      </c>
      <c r="L96" s="135">
        <v>0</v>
      </c>
      <c r="M96" s="271"/>
      <c r="N96" s="229"/>
      <c r="O96" s="229"/>
      <c r="P96" s="229"/>
      <c r="Q96" s="229"/>
      <c r="R96" s="229"/>
      <c r="S96" s="229"/>
      <c r="T96" s="229"/>
      <c r="U96" s="229"/>
      <c r="V96" s="229"/>
      <c r="W96" s="229"/>
    </row>
    <row r="97" spans="2:23" ht="18.75" customHeight="1">
      <c r="B97" s="68"/>
      <c r="C97" s="31"/>
      <c r="D97" s="16" t="s">
        <v>15</v>
      </c>
      <c r="E97" s="48" t="s">
        <v>145</v>
      </c>
      <c r="F97" s="290">
        <v>0</v>
      </c>
      <c r="G97" s="290">
        <v>0</v>
      </c>
      <c r="H97" s="203">
        <v>20000</v>
      </c>
      <c r="I97" s="203">
        <v>20000</v>
      </c>
      <c r="J97" s="203">
        <v>15000</v>
      </c>
      <c r="K97" s="291">
        <v>15000</v>
      </c>
      <c r="L97" s="291">
        <v>15000</v>
      </c>
      <c r="M97" s="271"/>
      <c r="N97" s="229"/>
      <c r="O97" s="229"/>
      <c r="P97" s="229"/>
      <c r="Q97" s="229"/>
      <c r="R97" s="229"/>
      <c r="S97" s="229"/>
      <c r="T97" s="229"/>
      <c r="U97" s="229"/>
      <c r="V97" s="229"/>
      <c r="W97" s="229"/>
    </row>
    <row r="98" spans="2:23" ht="18.75" customHeight="1">
      <c r="B98" s="68"/>
      <c r="C98" s="31"/>
      <c r="D98" s="16" t="s">
        <v>17</v>
      </c>
      <c r="E98" s="48" t="s">
        <v>146</v>
      </c>
      <c r="F98" s="19">
        <v>10000</v>
      </c>
      <c r="G98" s="19">
        <v>0</v>
      </c>
      <c r="H98" s="173">
        <v>0</v>
      </c>
      <c r="I98" s="173">
        <v>0</v>
      </c>
      <c r="J98" s="173"/>
      <c r="K98" s="135"/>
      <c r="L98" s="135"/>
      <c r="M98" s="271"/>
      <c r="N98" s="229"/>
      <c r="O98" s="229"/>
      <c r="P98" s="229"/>
      <c r="Q98" s="229"/>
      <c r="R98" s="229"/>
      <c r="S98" s="229"/>
      <c r="T98" s="229"/>
      <c r="U98" s="229"/>
      <c r="V98" s="229"/>
      <c r="W98" s="229"/>
    </row>
    <row r="99" spans="2:23" ht="18.75" customHeight="1">
      <c r="B99" s="68"/>
      <c r="C99" s="31"/>
      <c r="D99" s="16" t="s">
        <v>17</v>
      </c>
      <c r="E99" s="48" t="s">
        <v>147</v>
      </c>
      <c r="F99" s="19">
        <v>2500</v>
      </c>
      <c r="G99" s="19">
        <v>2500</v>
      </c>
      <c r="H99" s="173">
        <v>1500</v>
      </c>
      <c r="I99" s="173">
        <v>1500</v>
      </c>
      <c r="J99" s="173"/>
      <c r="K99" s="135"/>
      <c r="L99" s="135"/>
      <c r="M99" s="271"/>
      <c r="N99" s="229"/>
      <c r="O99" s="229"/>
      <c r="P99" s="229"/>
      <c r="Q99" s="229"/>
      <c r="R99" s="229"/>
      <c r="S99" s="229"/>
      <c r="T99" s="229"/>
      <c r="U99" s="229"/>
      <c r="V99" s="229"/>
      <c r="W99" s="229"/>
    </row>
    <row r="100" spans="2:23" ht="18.75" customHeight="1">
      <c r="B100" s="68"/>
      <c r="C100" s="31"/>
      <c r="D100" s="16" t="s">
        <v>20</v>
      </c>
      <c r="E100" s="48" t="s">
        <v>148</v>
      </c>
      <c r="F100" s="19">
        <v>14000</v>
      </c>
      <c r="G100" s="19">
        <v>24000</v>
      </c>
      <c r="H100" s="173">
        <v>2000</v>
      </c>
      <c r="I100" s="173">
        <v>2000</v>
      </c>
      <c r="J100" s="173"/>
      <c r="K100" s="135"/>
      <c r="L100" s="135"/>
      <c r="M100" s="238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</row>
    <row r="101" spans="2:23" ht="18.75" customHeight="1">
      <c r="B101" s="71"/>
      <c r="C101" s="91"/>
      <c r="D101" s="50" t="s">
        <v>98</v>
      </c>
      <c r="E101" s="92" t="s">
        <v>149</v>
      </c>
      <c r="F101" s="290">
        <v>3000</v>
      </c>
      <c r="G101" s="290">
        <v>3000</v>
      </c>
      <c r="H101" s="203">
        <v>2000</v>
      </c>
      <c r="I101" s="203">
        <v>0</v>
      </c>
      <c r="J101" s="203">
        <v>2000</v>
      </c>
      <c r="K101" s="297">
        <v>2000</v>
      </c>
      <c r="L101" s="297">
        <v>2000</v>
      </c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</row>
    <row r="102" spans="2:23" ht="18.75" customHeight="1">
      <c r="B102" s="273"/>
      <c r="C102" s="274"/>
      <c r="D102" s="275" t="s">
        <v>98</v>
      </c>
      <c r="E102" s="276" t="s">
        <v>214</v>
      </c>
      <c r="F102" s="344">
        <v>1000</v>
      </c>
      <c r="G102" s="344">
        <v>1000</v>
      </c>
      <c r="H102" s="364">
        <v>1000</v>
      </c>
      <c r="I102" s="364">
        <v>1000</v>
      </c>
      <c r="J102" s="364"/>
      <c r="K102" s="298"/>
      <c r="L102" s="298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</row>
    <row r="103" spans="2:23" ht="18.75" customHeight="1">
      <c r="B103" s="139"/>
      <c r="C103" s="259"/>
      <c r="D103" s="141" t="s">
        <v>98</v>
      </c>
      <c r="E103" s="260" t="s">
        <v>215</v>
      </c>
      <c r="F103" s="343">
        <v>0</v>
      </c>
      <c r="G103" s="343">
        <v>0</v>
      </c>
      <c r="H103" s="358">
        <v>500</v>
      </c>
      <c r="I103" s="358">
        <v>500</v>
      </c>
      <c r="J103" s="358"/>
      <c r="K103" s="144"/>
      <c r="L103" s="144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</row>
    <row r="104" spans="2:23" ht="18.75" customHeight="1">
      <c r="B104" s="257"/>
      <c r="C104" s="258"/>
      <c r="D104" s="42" t="s">
        <v>98</v>
      </c>
      <c r="E104" s="277" t="s">
        <v>150</v>
      </c>
      <c r="F104" s="345">
        <v>1000</v>
      </c>
      <c r="G104" s="345">
        <v>500</v>
      </c>
      <c r="H104" s="365">
        <v>0</v>
      </c>
      <c r="I104" s="365">
        <v>700</v>
      </c>
      <c r="J104" s="365"/>
      <c r="K104" s="299"/>
      <c r="L104" s="29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</row>
    <row r="105" spans="2:23" ht="18.75" customHeight="1">
      <c r="B105" s="68"/>
      <c r="C105" s="31"/>
      <c r="D105" s="16" t="s">
        <v>8</v>
      </c>
      <c r="E105" s="48" t="s">
        <v>151</v>
      </c>
      <c r="F105" s="290">
        <v>850</v>
      </c>
      <c r="G105" s="290">
        <v>500</v>
      </c>
      <c r="H105" s="203">
        <v>950</v>
      </c>
      <c r="I105" s="203">
        <v>950</v>
      </c>
      <c r="J105" s="203">
        <v>750</v>
      </c>
      <c r="K105" s="135">
        <v>750</v>
      </c>
      <c r="L105" s="135">
        <v>750</v>
      </c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</row>
    <row r="106" spans="2:23" ht="18.75" customHeight="1">
      <c r="B106" s="68"/>
      <c r="C106" s="31"/>
      <c r="D106" s="16" t="s">
        <v>8</v>
      </c>
      <c r="E106" s="48" t="s">
        <v>152</v>
      </c>
      <c r="F106" s="290">
        <v>0</v>
      </c>
      <c r="G106" s="290">
        <v>500</v>
      </c>
      <c r="H106" s="203">
        <v>0</v>
      </c>
      <c r="I106" s="203">
        <v>0</v>
      </c>
      <c r="J106" s="203">
        <v>0</v>
      </c>
      <c r="K106" s="200">
        <v>0</v>
      </c>
      <c r="L106" s="200">
        <v>0</v>
      </c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</row>
    <row r="107" spans="2:23" ht="18.75" customHeight="1">
      <c r="B107" s="68"/>
      <c r="C107" s="31"/>
      <c r="D107" s="16" t="s">
        <v>8</v>
      </c>
      <c r="E107" s="48" t="s">
        <v>199</v>
      </c>
      <c r="F107" s="290">
        <v>0</v>
      </c>
      <c r="G107" s="290">
        <v>400</v>
      </c>
      <c r="H107" s="203">
        <v>400</v>
      </c>
      <c r="I107" s="203">
        <v>400</v>
      </c>
      <c r="J107" s="203">
        <v>0</v>
      </c>
      <c r="K107" s="200">
        <v>0</v>
      </c>
      <c r="L107" s="200">
        <v>0</v>
      </c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</row>
    <row r="108" spans="2:23" ht="18.75" customHeight="1">
      <c r="B108" s="68"/>
      <c r="C108" s="31"/>
      <c r="D108" s="16" t="s">
        <v>34</v>
      </c>
      <c r="E108" s="48" t="s">
        <v>153</v>
      </c>
      <c r="F108" s="290">
        <v>632</v>
      </c>
      <c r="G108" s="290">
        <v>829</v>
      </c>
      <c r="H108" s="203">
        <v>830</v>
      </c>
      <c r="I108" s="203">
        <f>303+450</f>
        <v>753</v>
      </c>
      <c r="J108" s="203">
        <v>830</v>
      </c>
      <c r="K108" s="135">
        <v>830</v>
      </c>
      <c r="L108" s="135">
        <v>830</v>
      </c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</row>
    <row r="109" spans="2:23" ht="18.75" customHeight="1">
      <c r="B109" s="68"/>
      <c r="C109" s="31"/>
      <c r="D109" s="16" t="s">
        <v>104</v>
      </c>
      <c r="E109" s="92" t="s">
        <v>155</v>
      </c>
      <c r="F109" s="290">
        <v>489</v>
      </c>
      <c r="G109" s="290">
        <v>939</v>
      </c>
      <c r="H109" s="203">
        <v>950</v>
      </c>
      <c r="I109" s="203">
        <v>847</v>
      </c>
      <c r="J109" s="203">
        <v>950</v>
      </c>
      <c r="K109" s="135">
        <v>950</v>
      </c>
      <c r="L109" s="135">
        <v>950</v>
      </c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</row>
    <row r="110" spans="2:23" ht="18.75" customHeight="1">
      <c r="B110" s="68"/>
      <c r="C110" s="31">
        <v>644</v>
      </c>
      <c r="D110" s="16" t="s">
        <v>15</v>
      </c>
      <c r="E110" s="48" t="s">
        <v>200</v>
      </c>
      <c r="F110" s="290">
        <v>0</v>
      </c>
      <c r="G110" s="290">
        <v>400</v>
      </c>
      <c r="H110" s="203">
        <v>0</v>
      </c>
      <c r="I110" s="203">
        <v>0</v>
      </c>
      <c r="J110" s="203">
        <v>0</v>
      </c>
      <c r="K110" s="135">
        <v>0</v>
      </c>
      <c r="L110" s="135">
        <v>0</v>
      </c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</row>
    <row r="111" spans="2:23" ht="18.75" customHeight="1">
      <c r="B111" s="68"/>
      <c r="C111" s="31">
        <v>644</v>
      </c>
      <c r="D111" s="16" t="s">
        <v>15</v>
      </c>
      <c r="E111" s="48" t="s">
        <v>201</v>
      </c>
      <c r="F111" s="290">
        <v>0</v>
      </c>
      <c r="G111" s="290">
        <v>0</v>
      </c>
      <c r="H111" s="203">
        <v>400</v>
      </c>
      <c r="I111" s="203">
        <v>400</v>
      </c>
      <c r="J111" s="203">
        <v>0</v>
      </c>
      <c r="K111" s="135">
        <v>0</v>
      </c>
      <c r="L111" s="135">
        <v>0</v>
      </c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</row>
    <row r="112" spans="2:23" ht="18.75" customHeight="1">
      <c r="B112" s="68"/>
      <c r="C112" s="31">
        <v>644</v>
      </c>
      <c r="D112" s="16" t="s">
        <v>15</v>
      </c>
      <c r="E112" s="48" t="s">
        <v>202</v>
      </c>
      <c r="F112" s="290">
        <v>0</v>
      </c>
      <c r="G112" s="290">
        <v>0</v>
      </c>
      <c r="H112" s="203">
        <v>0</v>
      </c>
      <c r="I112" s="203">
        <v>0</v>
      </c>
      <c r="J112" s="203">
        <v>0</v>
      </c>
      <c r="K112" s="135">
        <v>0</v>
      </c>
      <c r="L112" s="135">
        <v>0</v>
      </c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</row>
    <row r="113" spans="2:23" ht="18.75" customHeight="1">
      <c r="B113" s="68"/>
      <c r="C113" s="31">
        <v>644</v>
      </c>
      <c r="D113" s="16" t="s">
        <v>15</v>
      </c>
      <c r="E113" s="48" t="s">
        <v>203</v>
      </c>
      <c r="F113" s="290">
        <v>0</v>
      </c>
      <c r="G113" s="290">
        <v>0</v>
      </c>
      <c r="H113" s="203">
        <v>0</v>
      </c>
      <c r="I113" s="203">
        <v>0</v>
      </c>
      <c r="J113" s="203">
        <v>0</v>
      </c>
      <c r="K113" s="135">
        <v>0</v>
      </c>
      <c r="L113" s="135">
        <v>0</v>
      </c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</row>
    <row r="114" spans="2:23" ht="18.75" customHeight="1">
      <c r="B114" s="68"/>
      <c r="C114" s="31">
        <v>644</v>
      </c>
      <c r="D114" s="16" t="s">
        <v>16</v>
      </c>
      <c r="E114" s="48" t="s">
        <v>204</v>
      </c>
      <c r="F114" s="290">
        <v>0</v>
      </c>
      <c r="G114" s="290">
        <v>500</v>
      </c>
      <c r="H114" s="203">
        <v>0</v>
      </c>
      <c r="I114" s="203">
        <v>0</v>
      </c>
      <c r="J114" s="203">
        <v>0</v>
      </c>
      <c r="K114" s="135">
        <v>0</v>
      </c>
      <c r="L114" s="135">
        <v>0</v>
      </c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</row>
    <row r="115" spans="2:23" ht="18.75" customHeight="1">
      <c r="B115" s="68"/>
      <c r="C115" s="31">
        <v>644</v>
      </c>
      <c r="D115" s="16" t="s">
        <v>16</v>
      </c>
      <c r="E115" s="48" t="s">
        <v>205</v>
      </c>
      <c r="F115" s="290">
        <v>0</v>
      </c>
      <c r="G115" s="290">
        <v>400</v>
      </c>
      <c r="H115" s="203">
        <v>0</v>
      </c>
      <c r="I115" s="203">
        <v>0</v>
      </c>
      <c r="J115" s="203">
        <v>0</v>
      </c>
      <c r="K115" s="135">
        <v>0</v>
      </c>
      <c r="L115" s="135">
        <v>0</v>
      </c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</row>
    <row r="116" spans="2:23" ht="18.75" customHeight="1">
      <c r="B116" s="68"/>
      <c r="C116" s="31"/>
      <c r="D116" s="16"/>
      <c r="E116" s="278" t="s">
        <v>156</v>
      </c>
      <c r="F116" s="342">
        <f t="shared" ref="F116:K116" si="24">SUM(F117:F119)</f>
        <v>32</v>
      </c>
      <c r="G116" s="342">
        <f t="shared" si="24"/>
        <v>11</v>
      </c>
      <c r="H116" s="126">
        <f t="shared" si="24"/>
        <v>400</v>
      </c>
      <c r="I116" s="126">
        <f t="shared" si="24"/>
        <v>329</v>
      </c>
      <c r="J116" s="126">
        <f t="shared" si="24"/>
        <v>500</v>
      </c>
      <c r="K116" s="138">
        <f t="shared" si="24"/>
        <v>500</v>
      </c>
      <c r="L116" s="138">
        <f t="shared" ref="L116" si="25">SUM(L117:L119)</f>
        <v>500</v>
      </c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</row>
    <row r="117" spans="2:23" ht="18.75" customHeight="1">
      <c r="B117" s="68"/>
      <c r="C117" s="31">
        <v>637</v>
      </c>
      <c r="D117" s="16" t="s">
        <v>42</v>
      </c>
      <c r="E117" s="48" t="s">
        <v>157</v>
      </c>
      <c r="F117" s="290">
        <v>0</v>
      </c>
      <c r="G117" s="290">
        <v>11</v>
      </c>
      <c r="H117" s="203">
        <v>100</v>
      </c>
      <c r="I117" s="203">
        <v>26</v>
      </c>
      <c r="J117" s="203">
        <v>100</v>
      </c>
      <c r="K117" s="135">
        <v>100</v>
      </c>
      <c r="L117" s="135">
        <v>100</v>
      </c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</row>
    <row r="118" spans="2:23" ht="18.75" customHeight="1">
      <c r="B118" s="68"/>
      <c r="C118" s="31">
        <v>633</v>
      </c>
      <c r="D118" s="16" t="s">
        <v>34</v>
      </c>
      <c r="E118" s="92" t="s">
        <v>158</v>
      </c>
      <c r="F118" s="290">
        <v>32</v>
      </c>
      <c r="G118" s="290">
        <v>0</v>
      </c>
      <c r="H118" s="203">
        <v>200</v>
      </c>
      <c r="I118" s="203">
        <v>303</v>
      </c>
      <c r="J118" s="203">
        <v>300</v>
      </c>
      <c r="K118" s="135">
        <v>300</v>
      </c>
      <c r="L118" s="135">
        <v>300</v>
      </c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</row>
    <row r="119" spans="2:23" ht="18.75" customHeight="1">
      <c r="B119" s="68"/>
      <c r="C119" s="31"/>
      <c r="D119" s="16" t="s">
        <v>34</v>
      </c>
      <c r="E119" s="92" t="s">
        <v>159</v>
      </c>
      <c r="F119" s="290">
        <v>0</v>
      </c>
      <c r="G119" s="290">
        <v>0</v>
      </c>
      <c r="H119" s="203">
        <v>100</v>
      </c>
      <c r="I119" s="203">
        <v>0</v>
      </c>
      <c r="J119" s="203">
        <v>100</v>
      </c>
      <c r="K119" s="135">
        <v>100</v>
      </c>
      <c r="L119" s="135">
        <v>100</v>
      </c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</row>
    <row r="120" spans="2:23" ht="18.75" customHeight="1">
      <c r="B120" s="68"/>
      <c r="C120" s="31"/>
      <c r="D120" s="16"/>
      <c r="E120" s="247" t="s">
        <v>160</v>
      </c>
      <c r="F120" s="300">
        <f>SUM(F121:F128)</f>
        <v>2223</v>
      </c>
      <c r="G120" s="359">
        <f t="shared" ref="G120:K120" si="26">SUM(G121:G128)</f>
        <v>2721</v>
      </c>
      <c r="H120" s="360">
        <f t="shared" si="26"/>
        <v>8400</v>
      </c>
      <c r="I120" s="360">
        <f t="shared" si="26"/>
        <v>7096</v>
      </c>
      <c r="J120" s="360">
        <f t="shared" si="26"/>
        <v>2800</v>
      </c>
      <c r="K120" s="138">
        <f t="shared" si="26"/>
        <v>0</v>
      </c>
      <c r="L120" s="138">
        <f t="shared" ref="L120" si="27">SUM(L121:L128)</f>
        <v>0</v>
      </c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</row>
    <row r="121" spans="2:23" ht="18.75" customHeight="1">
      <c r="B121" s="68"/>
      <c r="C121" s="31">
        <v>632</v>
      </c>
      <c r="D121" s="16" t="s">
        <v>16</v>
      </c>
      <c r="E121" s="48" t="s">
        <v>161</v>
      </c>
      <c r="F121" s="290">
        <v>20</v>
      </c>
      <c r="G121" s="290">
        <v>4</v>
      </c>
      <c r="H121" s="203">
        <v>30</v>
      </c>
      <c r="I121" s="203">
        <v>65</v>
      </c>
      <c r="J121" s="203">
        <v>20</v>
      </c>
      <c r="K121" s="200">
        <v>0</v>
      </c>
      <c r="L121" s="200">
        <v>0</v>
      </c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</row>
    <row r="122" spans="2:23" ht="18.75" customHeight="1">
      <c r="B122" s="68"/>
      <c r="C122" s="31">
        <v>633</v>
      </c>
      <c r="D122" s="16" t="s">
        <v>34</v>
      </c>
      <c r="E122" s="48" t="s">
        <v>197</v>
      </c>
      <c r="F122" s="290">
        <v>221</v>
      </c>
      <c r="G122" s="290">
        <v>683</v>
      </c>
      <c r="H122" s="203">
        <v>1800</v>
      </c>
      <c r="I122" s="203">
        <v>313</v>
      </c>
      <c r="J122" s="203">
        <v>650</v>
      </c>
      <c r="K122" s="200">
        <v>0</v>
      </c>
      <c r="L122" s="200">
        <v>0</v>
      </c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</row>
    <row r="123" spans="2:23" ht="18.75" customHeight="1">
      <c r="B123" s="68"/>
      <c r="C123" s="31">
        <v>633</v>
      </c>
      <c r="D123" s="16" t="s">
        <v>43</v>
      </c>
      <c r="E123" s="48" t="s">
        <v>44</v>
      </c>
      <c r="F123" s="290">
        <v>88</v>
      </c>
      <c r="G123" s="290">
        <v>226</v>
      </c>
      <c r="H123" s="203">
        <v>650</v>
      </c>
      <c r="I123" s="203">
        <v>269</v>
      </c>
      <c r="J123" s="203">
        <v>100</v>
      </c>
      <c r="K123" s="200">
        <v>0</v>
      </c>
      <c r="L123" s="200">
        <v>0</v>
      </c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</row>
    <row r="124" spans="2:23" ht="18.75" customHeight="1">
      <c r="B124" s="68"/>
      <c r="C124" s="31">
        <v>634</v>
      </c>
      <c r="D124" s="16" t="s">
        <v>8</v>
      </c>
      <c r="E124" s="48" t="s">
        <v>162</v>
      </c>
      <c r="F124" s="290">
        <v>131</v>
      </c>
      <c r="G124" s="290">
        <v>50</v>
      </c>
      <c r="H124" s="203">
        <v>150</v>
      </c>
      <c r="I124" s="203">
        <v>229</v>
      </c>
      <c r="J124" s="203">
        <v>80</v>
      </c>
      <c r="K124" s="200">
        <v>0</v>
      </c>
      <c r="L124" s="200">
        <v>0</v>
      </c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</row>
    <row r="125" spans="2:23" ht="18.75" customHeight="1">
      <c r="B125" s="68"/>
      <c r="C125" s="31">
        <v>635</v>
      </c>
      <c r="D125" s="16" t="s">
        <v>34</v>
      </c>
      <c r="E125" s="48" t="s">
        <v>198</v>
      </c>
      <c r="F125" s="290">
        <v>360</v>
      </c>
      <c r="G125" s="290">
        <v>287</v>
      </c>
      <c r="H125" s="203">
        <v>600</v>
      </c>
      <c r="I125" s="203">
        <v>600</v>
      </c>
      <c r="J125" s="203">
        <v>0</v>
      </c>
      <c r="K125" s="200">
        <v>0</v>
      </c>
      <c r="L125" s="200">
        <v>0</v>
      </c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</row>
    <row r="126" spans="2:23" ht="18.75" customHeight="1">
      <c r="B126" s="68"/>
      <c r="C126" s="31">
        <v>637</v>
      </c>
      <c r="D126" s="16" t="s">
        <v>98</v>
      </c>
      <c r="E126" s="48" t="s">
        <v>163</v>
      </c>
      <c r="F126" s="290">
        <v>330</v>
      </c>
      <c r="G126" s="19">
        <v>349</v>
      </c>
      <c r="H126" s="203">
        <v>1050</v>
      </c>
      <c r="I126" s="203">
        <v>1300</v>
      </c>
      <c r="J126" s="203">
        <v>400</v>
      </c>
      <c r="K126" s="200">
        <v>0</v>
      </c>
      <c r="L126" s="200">
        <v>0</v>
      </c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</row>
    <row r="127" spans="2:23" ht="18.75" customHeight="1">
      <c r="B127" s="68"/>
      <c r="C127" s="31">
        <v>637</v>
      </c>
      <c r="D127" s="16" t="s">
        <v>104</v>
      </c>
      <c r="E127" s="92" t="s">
        <v>164</v>
      </c>
      <c r="F127" s="290">
        <v>0</v>
      </c>
      <c r="G127" s="345">
        <v>1122</v>
      </c>
      <c r="H127" s="203">
        <v>3370</v>
      </c>
      <c r="I127" s="203">
        <v>3600</v>
      </c>
      <c r="J127" s="203">
        <v>1300</v>
      </c>
      <c r="K127" s="200">
        <v>0</v>
      </c>
      <c r="L127" s="200">
        <v>0</v>
      </c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</row>
    <row r="128" spans="2:23" ht="18.75" customHeight="1">
      <c r="B128" s="279"/>
      <c r="C128" s="280">
        <v>637</v>
      </c>
      <c r="D128" s="281" t="s">
        <v>58</v>
      </c>
      <c r="E128" s="282" t="s">
        <v>166</v>
      </c>
      <c r="F128" s="340">
        <v>1073</v>
      </c>
      <c r="G128" s="340">
        <v>0</v>
      </c>
      <c r="H128" s="361">
        <v>750</v>
      </c>
      <c r="I128" s="361">
        <v>720</v>
      </c>
      <c r="J128" s="361">
        <v>250</v>
      </c>
      <c r="K128" s="301">
        <v>0</v>
      </c>
      <c r="L128" s="301">
        <v>0</v>
      </c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</row>
    <row r="129" spans="2:23" ht="18.75" customHeight="1">
      <c r="B129" s="139"/>
      <c r="C129" s="283"/>
      <c r="D129" s="141"/>
      <c r="E129" s="284" t="s">
        <v>178</v>
      </c>
      <c r="F129" s="302">
        <f t="shared" ref="F129:K129" si="28">SUM(F3,F94,F116,F120)</f>
        <v>416887.58</v>
      </c>
      <c r="G129" s="374">
        <f t="shared" si="28"/>
        <v>442855.31</v>
      </c>
      <c r="H129" s="375">
        <f t="shared" si="28"/>
        <v>337387</v>
      </c>
      <c r="I129" s="375">
        <f t="shared" si="28"/>
        <v>304192.2</v>
      </c>
      <c r="J129" s="303">
        <f t="shared" si="28"/>
        <v>300247.2</v>
      </c>
      <c r="K129" s="304">
        <f t="shared" si="28"/>
        <v>286797.2</v>
      </c>
      <c r="L129" s="304">
        <f t="shared" ref="L129" si="29">SUM(L3,L94,L116,L120)</f>
        <v>286797.2</v>
      </c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</row>
    <row r="130" spans="2:23" ht="18.75" customHeight="1">
      <c r="B130" s="229"/>
      <c r="C130" s="229"/>
      <c r="D130" s="229"/>
      <c r="E130" s="229"/>
      <c r="F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</row>
    <row r="131" spans="2:23" ht="18.75" customHeight="1">
      <c r="B131" s="229"/>
      <c r="C131" s="229"/>
      <c r="D131" s="229"/>
      <c r="E131" s="229"/>
      <c r="F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</row>
    <row r="132" spans="2:23" ht="18.75" customHeight="1">
      <c r="B132" s="229"/>
      <c r="C132" s="229"/>
      <c r="D132" s="229"/>
      <c r="E132" s="229"/>
      <c r="F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</row>
    <row r="133" spans="2:23" ht="18.75" customHeight="1">
      <c r="B133" s="229"/>
      <c r="C133" s="229"/>
      <c r="D133" s="229"/>
      <c r="E133" s="229"/>
      <c r="F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</row>
    <row r="134" spans="2:23" ht="18.75" customHeight="1">
      <c r="B134" s="229"/>
      <c r="C134" s="229"/>
      <c r="D134" s="229"/>
      <c r="E134" s="229"/>
      <c r="F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</row>
    <row r="135" spans="2:23" ht="18.75" customHeight="1">
      <c r="B135" s="229"/>
      <c r="C135" s="229"/>
      <c r="D135" s="229"/>
      <c r="E135" s="229"/>
      <c r="F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</row>
    <row r="136" spans="2:23" ht="18.75" customHeight="1">
      <c r="B136" s="229"/>
      <c r="C136" s="229"/>
      <c r="D136" s="229"/>
      <c r="E136" s="229"/>
      <c r="F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</row>
    <row r="137" spans="2:23" ht="18.75" customHeight="1">
      <c r="B137" s="229"/>
      <c r="C137" s="229"/>
      <c r="D137" s="229"/>
      <c r="E137" s="229"/>
      <c r="F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</row>
    <row r="138" spans="2:23" ht="18.75" customHeight="1">
      <c r="B138" s="229"/>
      <c r="C138" s="229"/>
      <c r="D138" s="229"/>
      <c r="E138" s="229"/>
      <c r="F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</row>
    <row r="139" spans="2:23" ht="18.75" customHeight="1">
      <c r="B139" s="229"/>
      <c r="C139" s="229"/>
      <c r="D139" s="229"/>
      <c r="E139" s="229"/>
      <c r="F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</row>
    <row r="140" spans="2:23" ht="18.75" customHeight="1">
      <c r="B140" s="229"/>
      <c r="C140" s="229"/>
      <c r="D140" s="229"/>
      <c r="E140" s="229"/>
      <c r="F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</row>
    <row r="141" spans="2:23" ht="18.75" customHeight="1">
      <c r="B141" s="229"/>
      <c r="C141" s="229"/>
      <c r="D141" s="229"/>
      <c r="E141" s="229"/>
      <c r="F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</row>
    <row r="142" spans="2:23" ht="18.75" customHeight="1">
      <c r="B142" s="229"/>
      <c r="C142" s="229"/>
      <c r="D142" s="229"/>
      <c r="E142" s="229"/>
      <c r="F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</row>
    <row r="143" spans="2:23" ht="18.75" customHeight="1">
      <c r="B143" s="229"/>
      <c r="C143" s="229"/>
      <c r="D143" s="229"/>
      <c r="E143" s="229"/>
      <c r="F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</row>
    <row r="144" spans="2:23" ht="18.75" customHeight="1">
      <c r="B144" s="229"/>
      <c r="C144" s="229"/>
      <c r="D144" s="229"/>
      <c r="E144" s="229"/>
      <c r="F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</row>
    <row r="145" spans="2:23" ht="18.75" customHeight="1">
      <c r="B145" s="229"/>
      <c r="C145" s="229"/>
      <c r="D145" s="229"/>
      <c r="E145" s="229"/>
      <c r="F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</row>
    <row r="146" spans="2:23" ht="18.75" customHeight="1">
      <c r="B146" s="229"/>
      <c r="C146" s="229"/>
      <c r="D146" s="229"/>
      <c r="E146" s="229"/>
      <c r="F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</row>
    <row r="147" spans="2:23" ht="18.75" customHeight="1">
      <c r="B147" s="229"/>
      <c r="C147" s="229"/>
      <c r="D147" s="229"/>
      <c r="E147" s="229"/>
      <c r="F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</row>
    <row r="148" spans="2:23" ht="18.75" customHeight="1">
      <c r="B148" s="229"/>
      <c r="C148" s="229"/>
      <c r="D148" s="229"/>
      <c r="E148" s="229"/>
      <c r="F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</row>
    <row r="149" spans="2:23" ht="18.75" customHeight="1">
      <c r="B149" s="229"/>
      <c r="C149" s="229"/>
      <c r="D149" s="229"/>
      <c r="E149" s="229"/>
      <c r="F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</row>
    <row r="150" spans="2:23" ht="18.75" customHeight="1">
      <c r="B150" s="229"/>
      <c r="C150" s="229"/>
      <c r="D150" s="229"/>
      <c r="E150" s="229"/>
      <c r="F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</row>
    <row r="151" spans="2:23" ht="18.75" customHeight="1">
      <c r="B151" s="229"/>
      <c r="C151" s="229"/>
      <c r="D151" s="229"/>
      <c r="E151" s="229"/>
      <c r="F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</row>
    <row r="152" spans="2:23" ht="18.75" customHeight="1">
      <c r="B152" s="229"/>
      <c r="C152" s="229"/>
      <c r="D152" s="229"/>
      <c r="E152" s="229"/>
      <c r="F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</row>
    <row r="153" spans="2:23" ht="18.75" customHeight="1">
      <c r="B153" s="229"/>
      <c r="C153" s="229"/>
      <c r="D153" s="229"/>
      <c r="E153" s="229"/>
      <c r="F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</row>
    <row r="154" spans="2:23" ht="18.75" customHeight="1">
      <c r="B154" s="229"/>
      <c r="C154" s="229"/>
      <c r="D154" s="229"/>
      <c r="E154" s="229"/>
      <c r="F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</row>
    <row r="155" spans="2:23" ht="18.75" customHeight="1">
      <c r="B155" s="229"/>
      <c r="C155" s="229"/>
      <c r="D155" s="229"/>
      <c r="E155" s="229"/>
      <c r="F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</row>
    <row r="156" spans="2:23" ht="18.75" customHeight="1">
      <c r="B156" s="229"/>
      <c r="C156" s="229"/>
      <c r="D156" s="229"/>
      <c r="E156" s="229"/>
      <c r="F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</row>
    <row r="157" spans="2:23" ht="18.75" customHeight="1">
      <c r="B157" s="229"/>
      <c r="C157" s="229"/>
      <c r="D157" s="229"/>
      <c r="E157" s="229"/>
      <c r="F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</row>
    <row r="158" spans="2:23" ht="18.75" customHeight="1">
      <c r="B158" s="229"/>
      <c r="C158" s="229"/>
      <c r="D158" s="229"/>
      <c r="E158" s="229"/>
      <c r="F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</row>
    <row r="159" spans="2:23" ht="18.75" customHeight="1">
      <c r="B159" s="229"/>
      <c r="C159" s="229"/>
      <c r="D159" s="229"/>
      <c r="E159" s="229"/>
      <c r="F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</row>
    <row r="160" spans="2:23" ht="18.75" customHeight="1">
      <c r="B160" s="229"/>
      <c r="C160" s="229"/>
      <c r="D160" s="229"/>
      <c r="E160" s="229"/>
      <c r="F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</row>
    <row r="161" spans="2:23" ht="18.75" customHeight="1">
      <c r="B161" s="229"/>
      <c r="C161" s="229"/>
      <c r="D161" s="229"/>
      <c r="E161" s="229"/>
      <c r="F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</row>
    <row r="162" spans="2:23" ht="18.75" customHeight="1">
      <c r="B162" s="229"/>
      <c r="C162" s="229"/>
      <c r="D162" s="229"/>
      <c r="E162" s="229"/>
      <c r="F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</row>
    <row r="163" spans="2:23" ht="18.75" customHeight="1">
      <c r="B163" s="229"/>
      <c r="C163" s="229"/>
      <c r="D163" s="229"/>
      <c r="E163" s="229"/>
      <c r="F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</row>
    <row r="164" spans="2:23" ht="18.75" customHeight="1">
      <c r="B164" s="229"/>
      <c r="C164" s="229"/>
      <c r="D164" s="229"/>
      <c r="E164" s="229"/>
      <c r="F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</row>
    <row r="165" spans="2:23" ht="18.75" customHeight="1">
      <c r="B165" s="229"/>
      <c r="C165" s="229"/>
      <c r="D165" s="229"/>
      <c r="E165" s="229"/>
      <c r="F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</row>
    <row r="166" spans="2:23" ht="18.75" customHeight="1">
      <c r="B166" s="229"/>
      <c r="C166" s="229"/>
      <c r="D166" s="229"/>
      <c r="E166" s="229"/>
      <c r="F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</row>
    <row r="167" spans="2:23" ht="18.75" customHeight="1">
      <c r="B167" s="229"/>
      <c r="C167" s="229"/>
      <c r="D167" s="229"/>
      <c r="E167" s="229"/>
      <c r="F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</row>
    <row r="168" spans="2:23" ht="18.75" customHeight="1">
      <c r="B168" s="229"/>
      <c r="C168" s="229"/>
      <c r="D168" s="229"/>
      <c r="E168" s="229"/>
      <c r="F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</row>
    <row r="169" spans="2:23" ht="18.75" customHeight="1">
      <c r="B169" s="229"/>
      <c r="C169" s="229"/>
      <c r="D169" s="229"/>
      <c r="E169" s="229"/>
      <c r="F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</row>
    <row r="170" spans="2:23" ht="18.75" customHeight="1">
      <c r="B170" s="229"/>
      <c r="C170" s="229"/>
      <c r="D170" s="229"/>
      <c r="E170" s="229"/>
      <c r="F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</row>
    <row r="171" spans="2:23" ht="18.75" customHeight="1">
      <c r="B171" s="229"/>
      <c r="C171" s="229"/>
      <c r="D171" s="229"/>
      <c r="E171" s="229"/>
      <c r="F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</row>
    <row r="172" spans="2:23" ht="18.75" customHeight="1">
      <c r="B172" s="229"/>
      <c r="C172" s="229"/>
      <c r="D172" s="229"/>
      <c r="E172" s="229"/>
      <c r="F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</row>
    <row r="173" spans="2:23" ht="18.75" customHeight="1">
      <c r="B173" s="229"/>
      <c r="C173" s="229"/>
      <c r="D173" s="229"/>
      <c r="E173" s="229"/>
      <c r="F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</row>
    <row r="174" spans="2:23" ht="18.75" customHeight="1">
      <c r="B174" s="229"/>
      <c r="C174" s="229"/>
      <c r="D174" s="229"/>
      <c r="E174" s="229"/>
      <c r="F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</row>
    <row r="175" spans="2:23" ht="18.75" customHeight="1">
      <c r="B175" s="229"/>
      <c r="C175" s="229"/>
      <c r="D175" s="229"/>
      <c r="E175" s="229"/>
      <c r="F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</row>
    <row r="176" spans="2:23" ht="18.75" customHeight="1">
      <c r="B176" s="229"/>
      <c r="C176" s="229"/>
      <c r="D176" s="229"/>
      <c r="E176" s="229"/>
      <c r="F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</row>
    <row r="177" spans="2:23" ht="18.75" customHeight="1">
      <c r="B177" s="229"/>
      <c r="C177" s="229"/>
      <c r="D177" s="229"/>
      <c r="E177" s="229"/>
      <c r="F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</row>
    <row r="178" spans="2:23" ht="18.75" customHeight="1">
      <c r="B178" s="229"/>
      <c r="C178" s="229"/>
      <c r="D178" s="229"/>
      <c r="E178" s="229"/>
      <c r="F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</row>
    <row r="179" spans="2:23" ht="18.75" customHeight="1">
      <c r="B179" s="229"/>
      <c r="C179" s="229"/>
      <c r="D179" s="229"/>
      <c r="E179" s="229"/>
      <c r="F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</row>
    <row r="180" spans="2:23" ht="18.75" customHeight="1">
      <c r="B180" s="229"/>
      <c r="C180" s="229"/>
      <c r="D180" s="229"/>
      <c r="E180" s="229"/>
      <c r="F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</row>
    <row r="181" spans="2:23" ht="18.75" customHeight="1">
      <c r="B181" s="229"/>
      <c r="C181" s="229"/>
      <c r="D181" s="229"/>
      <c r="E181" s="229"/>
      <c r="F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</row>
    <row r="182" spans="2:23" ht="18.75" customHeight="1">
      <c r="B182" s="229"/>
      <c r="C182" s="229"/>
      <c r="D182" s="229"/>
      <c r="E182" s="229"/>
      <c r="F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</row>
    <row r="183" spans="2:23" ht="18.75" customHeight="1">
      <c r="B183" s="229"/>
      <c r="C183" s="229"/>
      <c r="D183" s="229"/>
      <c r="E183" s="229"/>
      <c r="F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</row>
    <row r="184" spans="2:23" ht="18.75" customHeight="1">
      <c r="B184" s="229"/>
      <c r="C184" s="229"/>
      <c r="D184" s="229"/>
      <c r="E184" s="229"/>
      <c r="F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</row>
    <row r="185" spans="2:23" ht="18.75" customHeight="1">
      <c r="B185" s="229"/>
      <c r="C185" s="229"/>
      <c r="D185" s="229"/>
      <c r="E185" s="229"/>
      <c r="F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</row>
    <row r="186" spans="2:23" ht="18.75" customHeight="1">
      <c r="B186" s="229"/>
      <c r="C186" s="229"/>
      <c r="D186" s="229"/>
      <c r="E186" s="229"/>
      <c r="F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</row>
    <row r="187" spans="2:23" ht="18.75" customHeight="1">
      <c r="B187" s="229"/>
      <c r="C187" s="229"/>
      <c r="D187" s="229"/>
      <c r="E187" s="229"/>
      <c r="F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</row>
    <row r="188" spans="2:23" ht="18.75" customHeight="1">
      <c r="B188" s="229"/>
      <c r="C188" s="229"/>
      <c r="D188" s="229"/>
      <c r="E188" s="229"/>
      <c r="F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</row>
    <row r="189" spans="2:23" ht="18.75" customHeight="1">
      <c r="B189" s="229"/>
      <c r="C189" s="229"/>
      <c r="D189" s="229"/>
      <c r="E189" s="229"/>
      <c r="F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</row>
    <row r="190" spans="2:23" ht="18.75" customHeight="1">
      <c r="B190" s="229"/>
      <c r="C190" s="229"/>
      <c r="D190" s="229"/>
      <c r="E190" s="229"/>
      <c r="F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</row>
    <row r="191" spans="2:23" ht="18.75" customHeight="1">
      <c r="B191" s="229"/>
      <c r="C191" s="229"/>
      <c r="D191" s="229"/>
      <c r="E191" s="229"/>
      <c r="F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</row>
    <row r="192" spans="2:23" ht="18.75" customHeight="1">
      <c r="B192" s="229"/>
      <c r="C192" s="229"/>
      <c r="D192" s="229"/>
      <c r="E192" s="229"/>
      <c r="F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</row>
    <row r="193" spans="2:23" ht="18.75" customHeight="1">
      <c r="B193" s="229"/>
      <c r="C193" s="229"/>
      <c r="D193" s="229"/>
      <c r="E193" s="229"/>
      <c r="F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</row>
    <row r="194" spans="2:23" ht="18.75" customHeight="1">
      <c r="B194" s="229"/>
      <c r="C194" s="229"/>
      <c r="D194" s="229"/>
      <c r="E194" s="229"/>
      <c r="F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</row>
    <row r="195" spans="2:23" ht="18.75" customHeight="1">
      <c r="B195" s="229"/>
      <c r="C195" s="229"/>
      <c r="D195" s="229"/>
      <c r="E195" s="229"/>
      <c r="F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</row>
    <row r="196" spans="2:23" ht="18.75" customHeight="1">
      <c r="B196" s="229"/>
      <c r="C196" s="229"/>
      <c r="D196" s="229"/>
      <c r="E196" s="229"/>
      <c r="F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</row>
    <row r="197" spans="2:23" ht="18.75" customHeight="1">
      <c r="B197" s="229"/>
      <c r="C197" s="229"/>
      <c r="D197" s="229"/>
      <c r="E197" s="229"/>
      <c r="F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</row>
    <row r="198" spans="2:23" ht="18.75" customHeight="1">
      <c r="B198" s="229"/>
      <c r="C198" s="229"/>
      <c r="D198" s="229"/>
      <c r="E198" s="229"/>
      <c r="F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</row>
    <row r="199" spans="2:23" ht="18.75" customHeight="1">
      <c r="B199" s="229"/>
      <c r="C199" s="229"/>
      <c r="D199" s="229"/>
      <c r="E199" s="229"/>
      <c r="F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</row>
    <row r="200" spans="2:23" ht="18.75" customHeight="1">
      <c r="B200" s="229"/>
      <c r="C200" s="229"/>
      <c r="D200" s="229"/>
      <c r="E200" s="229"/>
      <c r="F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</row>
    <row r="201" spans="2:23" ht="18.75" customHeight="1">
      <c r="B201" s="229"/>
      <c r="C201" s="229"/>
      <c r="D201" s="229"/>
      <c r="E201" s="229"/>
      <c r="F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</row>
    <row r="202" spans="2:23" ht="18.75" customHeight="1">
      <c r="B202" s="229"/>
      <c r="C202" s="229"/>
      <c r="D202" s="229"/>
      <c r="E202" s="229"/>
      <c r="F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</row>
    <row r="203" spans="2:23" ht="18.75" customHeight="1">
      <c r="B203" s="229"/>
      <c r="C203" s="229"/>
      <c r="D203" s="229"/>
      <c r="E203" s="229"/>
      <c r="F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</row>
    <row r="204" spans="2:23" ht="18.75" customHeight="1">
      <c r="B204" s="229"/>
      <c r="C204" s="229"/>
      <c r="D204" s="229"/>
      <c r="E204" s="229"/>
      <c r="F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</row>
    <row r="205" spans="2:23" ht="18.75" customHeight="1">
      <c r="B205" s="229"/>
      <c r="C205" s="229"/>
      <c r="D205" s="229"/>
      <c r="E205" s="229"/>
      <c r="F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</row>
    <row r="206" spans="2:23" ht="18.75" customHeight="1">
      <c r="B206" s="229"/>
      <c r="C206" s="229"/>
      <c r="D206" s="229"/>
      <c r="E206" s="229"/>
      <c r="F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</row>
    <row r="207" spans="2:23" ht="18.75" customHeight="1">
      <c r="B207" s="229"/>
      <c r="C207" s="229"/>
      <c r="D207" s="229"/>
      <c r="E207" s="229"/>
      <c r="F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</row>
    <row r="208" spans="2:23" ht="18.75" customHeight="1">
      <c r="B208" s="229"/>
      <c r="C208" s="229"/>
      <c r="D208" s="229"/>
      <c r="E208" s="229"/>
      <c r="F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</row>
    <row r="209" spans="2:23" ht="18.75" customHeight="1">
      <c r="B209" s="229"/>
      <c r="C209" s="229"/>
      <c r="D209" s="229"/>
      <c r="E209" s="229"/>
      <c r="F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</row>
    <row r="210" spans="2:23" ht="18.75" customHeight="1">
      <c r="B210" s="229"/>
      <c r="C210" s="229"/>
      <c r="D210" s="229"/>
      <c r="E210" s="229"/>
      <c r="F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</row>
    <row r="211" spans="2:23" ht="18.75" customHeight="1">
      <c r="B211" s="229"/>
      <c r="C211" s="229"/>
      <c r="D211" s="229"/>
      <c r="E211" s="229"/>
      <c r="F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</row>
    <row r="212" spans="2:23" ht="18.75" customHeight="1">
      <c r="B212" s="229"/>
      <c r="C212" s="229"/>
      <c r="D212" s="229"/>
      <c r="E212" s="229"/>
      <c r="F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</row>
    <row r="213" spans="2:23" ht="18.75" customHeight="1">
      <c r="B213" s="229"/>
      <c r="C213" s="229"/>
      <c r="D213" s="229"/>
      <c r="E213" s="229"/>
      <c r="F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</row>
    <row r="214" spans="2:23" ht="18.75" customHeight="1">
      <c r="B214" s="229"/>
      <c r="C214" s="229"/>
      <c r="D214" s="229"/>
      <c r="E214" s="229"/>
      <c r="F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</row>
    <row r="215" spans="2:23" ht="18.75" customHeight="1">
      <c r="B215" s="229"/>
      <c r="C215" s="229"/>
      <c r="D215" s="229"/>
      <c r="E215" s="229"/>
      <c r="F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</row>
    <row r="216" spans="2:23" ht="18.75" customHeight="1">
      <c r="B216" s="229"/>
      <c r="C216" s="229"/>
      <c r="D216" s="229"/>
      <c r="E216" s="229"/>
      <c r="F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</row>
    <row r="217" spans="2:23" ht="18.75" customHeight="1">
      <c r="B217" s="229"/>
      <c r="C217" s="229"/>
      <c r="D217" s="229"/>
      <c r="E217" s="229"/>
      <c r="F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</row>
    <row r="218" spans="2:23" ht="18.75" customHeight="1">
      <c r="B218" s="229"/>
      <c r="C218" s="229"/>
      <c r="D218" s="229"/>
      <c r="E218" s="229"/>
      <c r="F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</row>
    <row r="219" spans="2:23" ht="18.75" customHeight="1">
      <c r="B219" s="229"/>
      <c r="C219" s="229"/>
      <c r="D219" s="229"/>
      <c r="E219" s="229"/>
      <c r="F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</row>
    <row r="220" spans="2:23" ht="18.75" customHeight="1">
      <c r="B220" s="229"/>
      <c r="C220" s="229"/>
      <c r="D220" s="229"/>
      <c r="E220" s="229"/>
      <c r="F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</row>
    <row r="221" spans="2:23" ht="18.75" customHeight="1">
      <c r="B221" s="229"/>
      <c r="C221" s="229"/>
      <c r="D221" s="229"/>
      <c r="E221" s="229"/>
      <c r="F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</row>
    <row r="222" spans="2:23" ht="18.75" customHeight="1">
      <c r="B222" s="229"/>
      <c r="C222" s="229"/>
      <c r="D222" s="229"/>
      <c r="E222" s="229"/>
      <c r="F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</row>
    <row r="223" spans="2:23" ht="18.75" customHeight="1">
      <c r="B223" s="229"/>
      <c r="C223" s="229"/>
      <c r="D223" s="229"/>
      <c r="E223" s="229"/>
      <c r="F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</row>
    <row r="224" spans="2:23" ht="18.75" customHeight="1">
      <c r="B224" s="229"/>
      <c r="C224" s="229"/>
      <c r="D224" s="229"/>
      <c r="E224" s="229"/>
      <c r="F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</row>
    <row r="225" spans="2:23" ht="18.75" customHeight="1">
      <c r="B225" s="229"/>
      <c r="C225" s="229"/>
      <c r="D225" s="229"/>
      <c r="E225" s="229"/>
      <c r="F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</row>
    <row r="226" spans="2:23" ht="18.75" customHeight="1">
      <c r="B226" s="229"/>
      <c r="C226" s="229"/>
      <c r="D226" s="229"/>
      <c r="E226" s="229"/>
      <c r="F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</row>
    <row r="227" spans="2:23" ht="18.75" customHeight="1">
      <c r="B227" s="229"/>
      <c r="C227" s="229"/>
      <c r="D227" s="229"/>
      <c r="E227" s="229"/>
      <c r="F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</row>
    <row r="228" spans="2:23" ht="18.75" customHeight="1">
      <c r="B228" s="229"/>
      <c r="C228" s="229"/>
      <c r="D228" s="229"/>
      <c r="E228" s="229"/>
      <c r="F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</row>
    <row r="229" spans="2:23" ht="18.75" customHeight="1">
      <c r="B229" s="229"/>
      <c r="C229" s="229"/>
      <c r="D229" s="229"/>
      <c r="E229" s="229"/>
      <c r="F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</row>
    <row r="230" spans="2:23" ht="18.75" customHeight="1">
      <c r="B230" s="229"/>
      <c r="C230" s="229"/>
      <c r="D230" s="229"/>
      <c r="E230" s="229"/>
      <c r="F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</row>
    <row r="231" spans="2:23" ht="18.75" customHeight="1">
      <c r="B231" s="229"/>
      <c r="C231" s="229"/>
      <c r="D231" s="229"/>
      <c r="E231" s="229"/>
      <c r="F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</row>
    <row r="232" spans="2:23" ht="18.75" customHeight="1">
      <c r="B232" s="229"/>
      <c r="C232" s="229"/>
      <c r="D232" s="229"/>
      <c r="E232" s="229"/>
      <c r="F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</row>
    <row r="233" spans="2:23" ht="18.75" customHeight="1">
      <c r="B233" s="229"/>
      <c r="C233" s="229"/>
      <c r="D233" s="229"/>
      <c r="E233" s="229"/>
      <c r="F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</row>
    <row r="234" spans="2:23" ht="18.75" customHeight="1">
      <c r="B234" s="229"/>
      <c r="C234" s="229"/>
      <c r="D234" s="229"/>
      <c r="E234" s="229"/>
      <c r="F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</row>
    <row r="235" spans="2:23" ht="18.75" customHeight="1">
      <c r="B235" s="229"/>
      <c r="C235" s="229"/>
      <c r="D235" s="229"/>
      <c r="E235" s="229"/>
      <c r="F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</row>
    <row r="236" spans="2:23" ht="18.75" customHeight="1">
      <c r="B236" s="229"/>
      <c r="C236" s="229"/>
      <c r="D236" s="229"/>
      <c r="E236" s="229"/>
      <c r="F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</row>
    <row r="237" spans="2:23" ht="18.75" customHeight="1">
      <c r="B237" s="229"/>
      <c r="C237" s="229"/>
      <c r="D237" s="229"/>
      <c r="E237" s="229"/>
      <c r="F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</row>
    <row r="238" spans="2:23" ht="18.75" customHeight="1">
      <c r="B238" s="229"/>
      <c r="C238" s="229"/>
      <c r="D238" s="229"/>
      <c r="E238" s="229"/>
      <c r="F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</row>
    <row r="239" spans="2:23" ht="18.75" customHeight="1">
      <c r="B239" s="229"/>
      <c r="C239" s="229"/>
      <c r="D239" s="229"/>
      <c r="E239" s="229"/>
      <c r="F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</row>
    <row r="240" spans="2:23" ht="18.75" customHeight="1">
      <c r="B240" s="229"/>
      <c r="C240" s="229"/>
      <c r="D240" s="229"/>
      <c r="E240" s="229"/>
      <c r="F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</row>
    <row r="241" spans="2:23" ht="18.75" customHeight="1">
      <c r="B241" s="229"/>
      <c r="C241" s="229"/>
      <c r="D241" s="229"/>
      <c r="E241" s="229"/>
      <c r="F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</row>
    <row r="242" spans="2:23" ht="18.75" customHeight="1">
      <c r="B242" s="229"/>
      <c r="C242" s="229"/>
      <c r="D242" s="229"/>
      <c r="E242" s="229"/>
      <c r="F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</row>
    <row r="243" spans="2:23" ht="18.75" customHeight="1">
      <c r="B243" s="229"/>
      <c r="C243" s="229"/>
      <c r="D243" s="229"/>
      <c r="E243" s="229"/>
      <c r="F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</row>
    <row r="244" spans="2:23" ht="18.75" customHeight="1">
      <c r="B244" s="229"/>
      <c r="C244" s="229"/>
      <c r="D244" s="229"/>
      <c r="E244" s="229"/>
      <c r="F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</row>
    <row r="245" spans="2:23" ht="18.75" customHeight="1">
      <c r="B245" s="229"/>
      <c r="C245" s="229"/>
      <c r="D245" s="229"/>
      <c r="E245" s="229"/>
      <c r="F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</row>
    <row r="246" spans="2:23" ht="18.75" customHeight="1">
      <c r="B246" s="229"/>
      <c r="C246" s="229"/>
      <c r="D246" s="229"/>
      <c r="E246" s="229"/>
      <c r="F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</row>
    <row r="247" spans="2:23" ht="18.75" customHeight="1">
      <c r="B247" s="229"/>
      <c r="C247" s="229"/>
      <c r="D247" s="229"/>
      <c r="E247" s="229"/>
      <c r="F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</row>
    <row r="248" spans="2:23" ht="18.75" customHeight="1">
      <c r="B248" s="229"/>
      <c r="C248" s="229"/>
      <c r="D248" s="229"/>
      <c r="E248" s="229"/>
      <c r="F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</row>
    <row r="249" spans="2:23" ht="18.75" customHeight="1">
      <c r="B249" s="229"/>
      <c r="C249" s="229"/>
      <c r="D249" s="229"/>
      <c r="E249" s="229"/>
      <c r="F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</row>
    <row r="250" spans="2:23" ht="18.75" customHeight="1">
      <c r="B250" s="229"/>
      <c r="C250" s="229"/>
      <c r="D250" s="229"/>
      <c r="E250" s="229"/>
      <c r="F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</row>
    <row r="251" spans="2:23" ht="18.75" customHeight="1">
      <c r="B251" s="229"/>
      <c r="C251" s="229"/>
      <c r="D251" s="229"/>
      <c r="E251" s="229"/>
      <c r="F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</row>
    <row r="252" spans="2:23" ht="18.75" customHeight="1">
      <c r="B252" s="229"/>
      <c r="C252" s="229"/>
      <c r="D252" s="229"/>
      <c r="E252" s="229"/>
      <c r="F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</row>
    <row r="253" spans="2:23" ht="18.75" customHeight="1">
      <c r="B253" s="229"/>
      <c r="C253" s="229"/>
      <c r="D253" s="229"/>
      <c r="E253" s="229"/>
      <c r="F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</row>
    <row r="254" spans="2:23" ht="18.75" customHeight="1">
      <c r="B254" s="229"/>
      <c r="C254" s="229"/>
      <c r="D254" s="229"/>
      <c r="E254" s="229"/>
      <c r="F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</row>
    <row r="255" spans="2:23" ht="18.75" customHeight="1">
      <c r="B255" s="229"/>
      <c r="C255" s="229"/>
      <c r="D255" s="229"/>
      <c r="E255" s="229"/>
      <c r="F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</row>
    <row r="256" spans="2:23" ht="18.75" customHeight="1">
      <c r="B256" s="229"/>
      <c r="C256" s="229"/>
      <c r="D256" s="229"/>
      <c r="E256" s="229"/>
      <c r="F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</row>
    <row r="257" spans="2:23" ht="18.75" customHeight="1">
      <c r="B257" s="229"/>
      <c r="C257" s="229"/>
      <c r="D257" s="229"/>
      <c r="E257" s="229"/>
      <c r="F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</row>
    <row r="258" spans="2:23" ht="18.75" customHeight="1">
      <c r="B258" s="229"/>
      <c r="C258" s="229"/>
      <c r="D258" s="229"/>
      <c r="E258" s="229"/>
      <c r="F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</row>
    <row r="259" spans="2:23" ht="18.75" customHeight="1">
      <c r="B259" s="229"/>
      <c r="C259" s="229"/>
      <c r="D259" s="229"/>
      <c r="E259" s="229"/>
      <c r="F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</row>
    <row r="260" spans="2:23" ht="18.75" customHeight="1">
      <c r="B260" s="229"/>
      <c r="C260" s="229"/>
      <c r="D260" s="229"/>
      <c r="E260" s="229"/>
      <c r="F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</row>
    <row r="261" spans="2:23" ht="18.75" customHeight="1">
      <c r="B261" s="229"/>
      <c r="C261" s="229"/>
      <c r="D261" s="229"/>
      <c r="E261" s="229"/>
      <c r="F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</row>
    <row r="262" spans="2:23" ht="18.75" customHeight="1">
      <c r="B262" s="229"/>
      <c r="C262" s="229"/>
      <c r="D262" s="229"/>
      <c r="E262" s="229"/>
      <c r="F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</row>
    <row r="263" spans="2:23" ht="18.75" customHeight="1">
      <c r="B263" s="229"/>
      <c r="C263" s="229"/>
      <c r="D263" s="229"/>
      <c r="E263" s="229"/>
      <c r="F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</row>
    <row r="264" spans="2:23" ht="18.75" customHeight="1">
      <c r="B264" s="229"/>
      <c r="C264" s="229"/>
      <c r="D264" s="229"/>
      <c r="E264" s="229"/>
      <c r="F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</row>
    <row r="265" spans="2:23" ht="18.75" customHeight="1">
      <c r="B265" s="229"/>
      <c r="C265" s="229"/>
      <c r="D265" s="229"/>
      <c r="E265" s="229"/>
      <c r="F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</row>
    <row r="266" spans="2:23" ht="18.75" customHeight="1">
      <c r="B266" s="229"/>
      <c r="C266" s="229"/>
      <c r="D266" s="229"/>
      <c r="E266" s="229"/>
      <c r="F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</row>
    <row r="267" spans="2:23" ht="18.75" customHeight="1">
      <c r="B267" s="229"/>
      <c r="C267" s="229"/>
      <c r="D267" s="229"/>
      <c r="E267" s="229"/>
      <c r="F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</row>
    <row r="268" spans="2:23" ht="18.75" customHeight="1">
      <c r="B268" s="229"/>
      <c r="C268" s="229"/>
      <c r="D268" s="229"/>
      <c r="E268" s="229"/>
      <c r="F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</row>
    <row r="269" spans="2:23" ht="18.75" customHeight="1">
      <c r="B269" s="229"/>
      <c r="C269" s="229"/>
      <c r="D269" s="229"/>
      <c r="E269" s="229"/>
      <c r="F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</row>
    <row r="270" spans="2:23" ht="18.75" customHeight="1">
      <c r="B270" s="229"/>
      <c r="C270" s="229"/>
      <c r="D270" s="229"/>
      <c r="E270" s="229"/>
      <c r="F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</row>
    <row r="271" spans="2:23" ht="18.75" customHeight="1">
      <c r="B271" s="229"/>
      <c r="C271" s="229"/>
      <c r="D271" s="229"/>
      <c r="E271" s="229"/>
      <c r="F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</row>
    <row r="272" spans="2:23" ht="18.75" customHeight="1">
      <c r="B272" s="229"/>
      <c r="C272" s="229"/>
      <c r="D272" s="229"/>
      <c r="E272" s="229"/>
      <c r="F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</row>
    <row r="273" spans="2:23" ht="18.75" customHeight="1">
      <c r="B273" s="229"/>
      <c r="C273" s="229"/>
      <c r="D273" s="229"/>
      <c r="E273" s="229"/>
      <c r="F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</row>
    <row r="274" spans="2:23" ht="18.75" customHeight="1">
      <c r="B274" s="229"/>
      <c r="C274" s="229"/>
      <c r="D274" s="229"/>
      <c r="E274" s="229"/>
      <c r="F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</row>
    <row r="275" spans="2:23" ht="18.75" customHeight="1">
      <c r="B275" s="229"/>
      <c r="C275" s="229"/>
      <c r="D275" s="229"/>
      <c r="E275" s="229"/>
      <c r="F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</row>
    <row r="276" spans="2:23" ht="18.75" customHeight="1">
      <c r="B276" s="229"/>
      <c r="C276" s="229"/>
      <c r="D276" s="229"/>
      <c r="E276" s="229"/>
      <c r="F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</row>
    <row r="277" spans="2:23" ht="18.75" customHeight="1">
      <c r="B277" s="229"/>
      <c r="C277" s="229"/>
      <c r="D277" s="229"/>
      <c r="E277" s="229"/>
      <c r="F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</row>
    <row r="278" spans="2:23" ht="18.75" customHeight="1">
      <c r="B278" s="229"/>
      <c r="C278" s="229"/>
      <c r="D278" s="229"/>
      <c r="E278" s="229"/>
      <c r="F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</row>
    <row r="279" spans="2:23" ht="18.75" customHeight="1">
      <c r="B279" s="229"/>
      <c r="C279" s="229"/>
      <c r="D279" s="229"/>
      <c r="E279" s="229"/>
      <c r="F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</row>
    <row r="280" spans="2:23" ht="18.75" customHeight="1">
      <c r="B280" s="229"/>
      <c r="C280" s="229"/>
      <c r="D280" s="229"/>
      <c r="E280" s="229"/>
      <c r="F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</row>
    <row r="281" spans="2:23" ht="18.75" customHeight="1">
      <c r="B281" s="229"/>
      <c r="C281" s="229"/>
      <c r="D281" s="229"/>
      <c r="E281" s="229"/>
      <c r="F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</row>
    <row r="282" spans="2:23" ht="18.75" customHeight="1">
      <c r="B282" s="229"/>
      <c r="C282" s="229"/>
      <c r="D282" s="229"/>
      <c r="E282" s="229"/>
      <c r="F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</row>
    <row r="283" spans="2:23" ht="18.75" customHeight="1">
      <c r="B283" s="229"/>
      <c r="C283" s="229"/>
      <c r="D283" s="229"/>
      <c r="E283" s="229"/>
      <c r="F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</row>
    <row r="284" spans="2:23" ht="18.75" customHeight="1">
      <c r="B284" s="229"/>
      <c r="C284" s="229"/>
      <c r="D284" s="229"/>
      <c r="E284" s="229"/>
      <c r="F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</row>
    <row r="285" spans="2:23" ht="18.75" customHeight="1">
      <c r="B285" s="229"/>
      <c r="C285" s="229"/>
      <c r="D285" s="229"/>
      <c r="E285" s="229"/>
      <c r="F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</row>
    <row r="286" spans="2:23" ht="18.75" customHeight="1">
      <c r="B286" s="229"/>
      <c r="C286" s="229"/>
      <c r="D286" s="229"/>
      <c r="E286" s="229"/>
      <c r="F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</row>
    <row r="287" spans="2:23" ht="18.75" customHeight="1">
      <c r="B287" s="229"/>
      <c r="C287" s="229"/>
      <c r="D287" s="229"/>
      <c r="E287" s="229"/>
      <c r="F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</row>
    <row r="288" spans="2:23" ht="18.75" customHeight="1">
      <c r="B288" s="229"/>
      <c r="C288" s="229"/>
      <c r="D288" s="229"/>
      <c r="E288" s="229"/>
      <c r="F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</row>
    <row r="289" spans="2:23" ht="18.75" customHeight="1">
      <c r="B289" s="229"/>
      <c r="C289" s="229"/>
      <c r="D289" s="229"/>
      <c r="E289" s="229"/>
      <c r="F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</row>
    <row r="290" spans="2:23" ht="18.75" customHeight="1">
      <c r="B290" s="229"/>
      <c r="C290" s="229"/>
      <c r="D290" s="229"/>
      <c r="E290" s="229"/>
      <c r="F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</row>
    <row r="291" spans="2:23" ht="18.75" customHeight="1">
      <c r="B291" s="229"/>
      <c r="C291" s="229"/>
      <c r="D291" s="229"/>
      <c r="E291" s="229"/>
      <c r="F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</row>
    <row r="292" spans="2:23" ht="18.75" customHeight="1">
      <c r="B292" s="229"/>
      <c r="C292" s="229"/>
      <c r="D292" s="229"/>
      <c r="E292" s="229"/>
      <c r="F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</row>
    <row r="293" spans="2:23" ht="18.75" customHeight="1">
      <c r="B293" s="229"/>
      <c r="C293" s="229"/>
      <c r="D293" s="229"/>
      <c r="E293" s="229"/>
      <c r="F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</row>
    <row r="294" spans="2:23" ht="18.75" customHeight="1">
      <c r="B294" s="229"/>
      <c r="C294" s="229"/>
      <c r="D294" s="229"/>
      <c r="E294" s="229"/>
      <c r="F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</row>
    <row r="295" spans="2:23" ht="18.75" customHeight="1">
      <c r="B295" s="229"/>
      <c r="C295" s="229"/>
      <c r="D295" s="229"/>
      <c r="E295" s="229"/>
      <c r="F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</row>
    <row r="296" spans="2:23" ht="18.75" customHeight="1">
      <c r="B296" s="229"/>
      <c r="C296" s="229"/>
      <c r="D296" s="229"/>
      <c r="E296" s="229"/>
      <c r="F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</row>
    <row r="297" spans="2:23" ht="18.75" customHeight="1">
      <c r="B297" s="229"/>
      <c r="C297" s="229"/>
      <c r="D297" s="229"/>
      <c r="E297" s="229"/>
      <c r="F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</row>
    <row r="298" spans="2:23" ht="18.75" customHeight="1">
      <c r="B298" s="229"/>
      <c r="C298" s="229"/>
      <c r="D298" s="229"/>
      <c r="E298" s="229"/>
      <c r="F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</row>
    <row r="299" spans="2:23" ht="18.75" customHeight="1">
      <c r="B299" s="229"/>
      <c r="C299" s="229"/>
      <c r="D299" s="229"/>
      <c r="E299" s="229"/>
      <c r="F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</row>
    <row r="300" spans="2:23" ht="18.75" customHeight="1">
      <c r="B300" s="229"/>
      <c r="C300" s="229"/>
      <c r="D300" s="229"/>
      <c r="E300" s="229"/>
      <c r="F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</row>
    <row r="301" spans="2:23" ht="18.75" customHeight="1">
      <c r="B301" s="229"/>
      <c r="C301" s="229"/>
      <c r="D301" s="229"/>
      <c r="E301" s="229"/>
      <c r="F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</row>
    <row r="302" spans="2:23" ht="18.75" customHeight="1">
      <c r="B302" s="229"/>
      <c r="C302" s="229"/>
      <c r="D302" s="229"/>
      <c r="E302" s="229"/>
      <c r="F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</row>
    <row r="303" spans="2:23" ht="18.75" customHeight="1">
      <c r="B303" s="229"/>
      <c r="C303" s="229"/>
      <c r="D303" s="229"/>
      <c r="E303" s="229"/>
      <c r="F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</row>
    <row r="304" spans="2:23" ht="18.75" customHeight="1">
      <c r="B304" s="229"/>
      <c r="C304" s="229"/>
      <c r="D304" s="229"/>
      <c r="E304" s="229"/>
      <c r="F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</row>
    <row r="305" spans="2:23" ht="18.75" customHeight="1">
      <c r="B305" s="229"/>
      <c r="C305" s="229"/>
      <c r="D305" s="229"/>
      <c r="E305" s="229"/>
      <c r="F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</row>
    <row r="306" spans="2:23" ht="18.75" customHeight="1">
      <c r="B306" s="229"/>
      <c r="C306" s="229"/>
      <c r="D306" s="229"/>
      <c r="E306" s="229"/>
      <c r="F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</row>
    <row r="307" spans="2:23" ht="18.75" customHeight="1">
      <c r="B307" s="229"/>
      <c r="C307" s="229"/>
      <c r="D307" s="229"/>
      <c r="E307" s="229"/>
      <c r="F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</row>
    <row r="308" spans="2:23" ht="18.75" customHeight="1">
      <c r="B308" s="229"/>
      <c r="C308" s="229"/>
      <c r="D308" s="229"/>
      <c r="E308" s="229"/>
      <c r="F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</row>
    <row r="309" spans="2:23" ht="18.75" customHeight="1">
      <c r="B309" s="229"/>
      <c r="C309" s="229"/>
      <c r="D309" s="229"/>
      <c r="E309" s="229"/>
      <c r="F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</row>
    <row r="310" spans="2:23" ht="18.75" customHeight="1">
      <c r="B310" s="229"/>
      <c r="C310" s="229"/>
      <c r="D310" s="229"/>
      <c r="E310" s="229"/>
      <c r="F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</row>
    <row r="311" spans="2:23" ht="18.75" customHeight="1">
      <c r="B311" s="229"/>
      <c r="C311" s="229"/>
      <c r="D311" s="229"/>
      <c r="E311" s="229"/>
      <c r="F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</row>
    <row r="312" spans="2:23" ht="18.75" customHeight="1">
      <c r="B312" s="229"/>
      <c r="C312" s="229"/>
      <c r="D312" s="229"/>
      <c r="E312" s="229"/>
      <c r="F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</row>
    <row r="313" spans="2:23" ht="18.75" customHeight="1">
      <c r="B313" s="229"/>
      <c r="C313" s="229"/>
      <c r="D313" s="229"/>
      <c r="E313" s="229"/>
      <c r="F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</row>
    <row r="314" spans="2:23" ht="18.75" customHeight="1">
      <c r="B314" s="229"/>
      <c r="C314" s="229"/>
      <c r="D314" s="229"/>
      <c r="E314" s="229"/>
      <c r="F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</row>
    <row r="315" spans="2:23" ht="18.75" customHeight="1">
      <c r="B315" s="229"/>
      <c r="C315" s="229"/>
      <c r="D315" s="229"/>
      <c r="E315" s="229"/>
      <c r="F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</row>
    <row r="316" spans="2:23" ht="18.75" customHeight="1">
      <c r="B316" s="229"/>
      <c r="C316" s="229"/>
      <c r="D316" s="229"/>
      <c r="E316" s="229"/>
      <c r="F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</row>
    <row r="317" spans="2:23" ht="18.75" customHeight="1">
      <c r="B317" s="229"/>
      <c r="C317" s="229"/>
      <c r="D317" s="229"/>
      <c r="E317" s="229"/>
      <c r="F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</row>
    <row r="318" spans="2:23" ht="18.75" customHeight="1">
      <c r="B318" s="229"/>
      <c r="C318" s="229"/>
      <c r="D318" s="229"/>
      <c r="E318" s="229"/>
      <c r="F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</row>
    <row r="319" spans="2:23" ht="18.75" customHeight="1">
      <c r="B319" s="229"/>
      <c r="C319" s="229"/>
      <c r="D319" s="229"/>
      <c r="E319" s="229"/>
      <c r="F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</row>
    <row r="320" spans="2:23" ht="18.75" customHeight="1">
      <c r="B320" s="229"/>
      <c r="C320" s="229"/>
      <c r="D320" s="229"/>
      <c r="E320" s="229"/>
      <c r="F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</row>
    <row r="321" spans="2:23" ht="18.75" customHeight="1">
      <c r="B321" s="229"/>
      <c r="C321" s="229"/>
      <c r="D321" s="229"/>
      <c r="E321" s="229"/>
      <c r="F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</row>
    <row r="322" spans="2:23" ht="18.75" customHeight="1">
      <c r="B322" s="229"/>
      <c r="C322" s="229"/>
      <c r="D322" s="229"/>
      <c r="E322" s="229"/>
      <c r="F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</row>
    <row r="323" spans="2:23" ht="18.75" customHeight="1">
      <c r="B323" s="229"/>
      <c r="C323" s="229"/>
      <c r="D323" s="229"/>
      <c r="E323" s="229"/>
      <c r="F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</row>
    <row r="324" spans="2:23" ht="18.75" customHeight="1">
      <c r="B324" s="229"/>
      <c r="C324" s="229"/>
      <c r="D324" s="229"/>
      <c r="E324" s="229"/>
      <c r="F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</row>
    <row r="325" spans="2:23" ht="18.75" customHeight="1">
      <c r="B325" s="229"/>
      <c r="C325" s="229"/>
      <c r="D325" s="229"/>
      <c r="E325" s="229"/>
      <c r="F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</row>
    <row r="326" spans="2:23" ht="18.75" customHeight="1">
      <c r="B326" s="229"/>
      <c r="C326" s="229"/>
      <c r="D326" s="229"/>
      <c r="E326" s="229"/>
      <c r="F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</row>
    <row r="327" spans="2:23" ht="18.75" customHeight="1">
      <c r="B327" s="229"/>
      <c r="C327" s="229"/>
      <c r="D327" s="229"/>
      <c r="E327" s="229"/>
      <c r="F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</row>
    <row r="328" spans="2:23" ht="18.75" customHeight="1">
      <c r="B328" s="229"/>
      <c r="C328" s="229"/>
      <c r="D328" s="229"/>
      <c r="E328" s="229"/>
      <c r="F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</row>
    <row r="329" spans="2:23" ht="18.75" customHeight="1">
      <c r="B329" s="229"/>
      <c r="C329" s="229"/>
      <c r="D329" s="229"/>
      <c r="E329" s="229"/>
      <c r="F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</row>
    <row r="330" spans="2:23" ht="18.75" customHeight="1">
      <c r="B330" s="229"/>
      <c r="C330" s="229"/>
      <c r="D330" s="229"/>
      <c r="E330" s="229"/>
      <c r="F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</row>
    <row r="331" spans="2:23" ht="18.75" customHeight="1">
      <c r="B331" s="229"/>
      <c r="C331" s="229"/>
      <c r="D331" s="229"/>
      <c r="E331" s="229"/>
      <c r="F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</row>
    <row r="332" spans="2:23" ht="18.75" customHeight="1">
      <c r="B332" s="229"/>
      <c r="C332" s="229"/>
      <c r="D332" s="229"/>
      <c r="E332" s="229"/>
      <c r="F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</row>
    <row r="333" spans="2:23" ht="18.75" customHeight="1">
      <c r="B333" s="229"/>
      <c r="C333" s="229"/>
      <c r="D333" s="229"/>
      <c r="E333" s="229"/>
      <c r="F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</row>
    <row r="334" spans="2:23" ht="18.75" customHeight="1">
      <c r="B334" s="229"/>
      <c r="C334" s="229"/>
      <c r="D334" s="229"/>
      <c r="E334" s="229"/>
      <c r="F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</row>
    <row r="335" spans="2:23" ht="18.75" customHeight="1">
      <c r="B335" s="229"/>
      <c r="C335" s="229"/>
      <c r="D335" s="229"/>
      <c r="E335" s="229"/>
      <c r="F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</row>
    <row r="336" spans="2:23" ht="18.75" customHeight="1">
      <c r="B336" s="229"/>
      <c r="C336" s="229"/>
      <c r="D336" s="229"/>
      <c r="E336" s="229"/>
      <c r="F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</row>
    <row r="337" spans="2:23" ht="18.75" customHeight="1">
      <c r="B337" s="229"/>
      <c r="C337" s="229"/>
      <c r="D337" s="229"/>
      <c r="E337" s="229"/>
      <c r="F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</row>
    <row r="338" spans="2:23" ht="18.75" customHeight="1">
      <c r="B338" s="229"/>
      <c r="C338" s="229"/>
      <c r="D338" s="229"/>
      <c r="E338" s="229"/>
      <c r="F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</row>
    <row r="339" spans="2:23" ht="18.75" customHeight="1">
      <c r="B339" s="229"/>
      <c r="C339" s="229"/>
      <c r="D339" s="229"/>
      <c r="E339" s="229"/>
      <c r="F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</row>
    <row r="340" spans="2:23" ht="18.75" customHeight="1">
      <c r="B340" s="229"/>
      <c r="C340" s="229"/>
      <c r="D340" s="229"/>
      <c r="E340" s="229"/>
      <c r="F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</row>
    <row r="341" spans="2:23" ht="18.75" customHeight="1">
      <c r="B341" s="229"/>
      <c r="C341" s="229"/>
      <c r="D341" s="229"/>
      <c r="E341" s="229"/>
      <c r="F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</row>
    <row r="342" spans="2:23" ht="18.75" customHeight="1">
      <c r="B342" s="229"/>
      <c r="C342" s="229"/>
      <c r="D342" s="229"/>
      <c r="E342" s="229"/>
      <c r="F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</row>
    <row r="343" spans="2:23" ht="18.75" customHeight="1">
      <c r="B343" s="229"/>
      <c r="C343" s="229"/>
      <c r="D343" s="229"/>
      <c r="E343" s="229"/>
      <c r="F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</row>
    <row r="344" spans="2:23" ht="18.75" customHeight="1">
      <c r="B344" s="229"/>
      <c r="C344" s="229"/>
      <c r="D344" s="229"/>
      <c r="E344" s="229"/>
      <c r="F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</row>
    <row r="345" spans="2:23" ht="18.75" customHeight="1">
      <c r="B345" s="229"/>
      <c r="C345" s="229"/>
      <c r="D345" s="229"/>
      <c r="E345" s="229"/>
      <c r="F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</row>
    <row r="346" spans="2:23" ht="18.75" customHeight="1">
      <c r="B346" s="229"/>
      <c r="C346" s="229"/>
      <c r="D346" s="229"/>
      <c r="E346" s="229"/>
      <c r="F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</row>
    <row r="347" spans="2:23" ht="18.75" customHeight="1">
      <c r="B347" s="229"/>
      <c r="C347" s="229"/>
      <c r="D347" s="229"/>
      <c r="E347" s="229"/>
      <c r="F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</row>
    <row r="348" spans="2:23" ht="18.75" customHeight="1">
      <c r="B348" s="229"/>
      <c r="C348" s="229"/>
      <c r="D348" s="229"/>
      <c r="E348" s="229"/>
      <c r="F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</row>
    <row r="349" spans="2:23" ht="18.75" customHeight="1">
      <c r="B349" s="229"/>
      <c r="C349" s="229"/>
      <c r="D349" s="229"/>
      <c r="E349" s="229"/>
      <c r="F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</row>
    <row r="350" spans="2:23" ht="18.75" customHeight="1">
      <c r="B350" s="229"/>
      <c r="C350" s="229"/>
      <c r="D350" s="229"/>
      <c r="E350" s="229"/>
      <c r="F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</row>
    <row r="351" spans="2:23" ht="18.75" customHeight="1">
      <c r="B351" s="229"/>
      <c r="C351" s="229"/>
      <c r="D351" s="229"/>
      <c r="E351" s="229"/>
      <c r="F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</row>
    <row r="352" spans="2:23" ht="18.75" customHeight="1">
      <c r="B352" s="229"/>
      <c r="C352" s="229"/>
      <c r="D352" s="229"/>
      <c r="E352" s="229"/>
      <c r="F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</row>
    <row r="353" spans="2:23" ht="18.75" customHeight="1">
      <c r="B353" s="229"/>
      <c r="C353" s="229"/>
      <c r="D353" s="229"/>
      <c r="E353" s="229"/>
      <c r="F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</row>
    <row r="354" spans="2:23" ht="18.75" customHeight="1">
      <c r="B354" s="229"/>
      <c r="C354" s="229"/>
      <c r="D354" s="229"/>
      <c r="E354" s="229"/>
      <c r="F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</row>
    <row r="355" spans="2:23" ht="18.75" customHeight="1">
      <c r="B355" s="229"/>
      <c r="C355" s="229"/>
      <c r="D355" s="229"/>
      <c r="E355" s="229"/>
      <c r="F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</row>
    <row r="356" spans="2:23" ht="18.75" customHeight="1">
      <c r="B356" s="229"/>
      <c r="C356" s="229"/>
      <c r="D356" s="229"/>
      <c r="E356" s="229"/>
      <c r="F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</row>
    <row r="357" spans="2:23" ht="18.75" customHeight="1">
      <c r="B357" s="229"/>
      <c r="C357" s="229"/>
      <c r="D357" s="229"/>
      <c r="E357" s="229"/>
      <c r="F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</row>
    <row r="358" spans="2:23" ht="18.75" customHeight="1">
      <c r="B358" s="229"/>
      <c r="C358" s="229"/>
      <c r="D358" s="229"/>
      <c r="E358" s="229"/>
      <c r="F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</row>
    <row r="359" spans="2:23" ht="18.75" customHeight="1">
      <c r="B359" s="229"/>
      <c r="C359" s="229"/>
      <c r="D359" s="229"/>
      <c r="E359" s="229"/>
      <c r="F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</row>
    <row r="360" spans="2:23" ht="18.75" customHeight="1">
      <c r="B360" s="229"/>
      <c r="C360" s="229"/>
      <c r="D360" s="229"/>
      <c r="E360" s="229"/>
      <c r="F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</row>
    <row r="361" spans="2:23" ht="18.75" customHeight="1">
      <c r="B361" s="229"/>
      <c r="C361" s="229"/>
      <c r="D361" s="229"/>
      <c r="E361" s="229"/>
      <c r="F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</row>
    <row r="362" spans="2:23" ht="18.75" customHeight="1">
      <c r="B362" s="229"/>
      <c r="C362" s="229"/>
      <c r="D362" s="229"/>
      <c r="E362" s="229"/>
      <c r="F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</row>
    <row r="363" spans="2:23" ht="18.75" customHeight="1">
      <c r="B363" s="229"/>
      <c r="C363" s="229"/>
      <c r="D363" s="229"/>
      <c r="E363" s="229"/>
      <c r="F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</row>
    <row r="364" spans="2:23" ht="18.75" customHeight="1">
      <c r="B364" s="229"/>
      <c r="C364" s="229"/>
      <c r="D364" s="229"/>
      <c r="E364" s="229"/>
      <c r="F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</row>
    <row r="365" spans="2:23" ht="18.75" customHeight="1">
      <c r="B365" s="229"/>
      <c r="C365" s="229"/>
      <c r="D365" s="229"/>
      <c r="E365" s="229"/>
      <c r="F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</row>
    <row r="366" spans="2:23" ht="18.75" customHeight="1">
      <c r="B366" s="229"/>
      <c r="C366" s="229"/>
      <c r="D366" s="229"/>
      <c r="E366" s="229"/>
      <c r="F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</row>
    <row r="367" spans="2:23" ht="18.75" customHeight="1">
      <c r="B367" s="229"/>
      <c r="C367" s="229"/>
      <c r="D367" s="229"/>
      <c r="E367" s="229"/>
      <c r="F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</row>
    <row r="368" spans="2:23" ht="18.75" customHeight="1">
      <c r="B368" s="229"/>
      <c r="C368" s="229"/>
      <c r="D368" s="229"/>
      <c r="E368" s="229"/>
      <c r="F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</row>
    <row r="369" spans="2:23" ht="18.75" customHeight="1">
      <c r="B369" s="229"/>
      <c r="C369" s="229"/>
      <c r="D369" s="229"/>
      <c r="E369" s="229"/>
      <c r="F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</row>
    <row r="370" spans="2:23" ht="18.75" customHeight="1">
      <c r="B370" s="229"/>
      <c r="C370" s="229"/>
      <c r="D370" s="229"/>
      <c r="E370" s="229"/>
      <c r="F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</row>
    <row r="371" spans="2:23" ht="18.75" customHeight="1">
      <c r="B371" s="229"/>
      <c r="C371" s="229"/>
      <c r="D371" s="229"/>
      <c r="E371" s="229"/>
      <c r="F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</row>
    <row r="372" spans="2:23" ht="18.75" customHeight="1">
      <c r="B372" s="229"/>
      <c r="C372" s="229"/>
      <c r="D372" s="229"/>
      <c r="E372" s="229"/>
      <c r="F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</row>
    <row r="373" spans="2:23" ht="18.75" customHeight="1">
      <c r="B373" s="229"/>
      <c r="C373" s="229"/>
      <c r="D373" s="229"/>
      <c r="E373" s="229"/>
      <c r="F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</row>
    <row r="374" spans="2:23" ht="18.75" customHeight="1">
      <c r="B374" s="229"/>
      <c r="C374" s="229"/>
      <c r="D374" s="229"/>
      <c r="E374" s="229"/>
      <c r="F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</row>
    <row r="375" spans="2:23" ht="18.75" customHeight="1">
      <c r="B375" s="229"/>
      <c r="C375" s="229"/>
      <c r="D375" s="229"/>
      <c r="E375" s="229"/>
      <c r="F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</row>
    <row r="376" spans="2:23" ht="18.75" customHeight="1">
      <c r="B376" s="229"/>
      <c r="C376" s="229"/>
      <c r="D376" s="229"/>
      <c r="E376" s="229"/>
      <c r="F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</row>
    <row r="377" spans="2:23" ht="18.75" customHeight="1">
      <c r="B377" s="229"/>
      <c r="C377" s="229"/>
      <c r="D377" s="229"/>
      <c r="E377" s="229"/>
      <c r="F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</row>
    <row r="378" spans="2:23" ht="18.75" customHeight="1">
      <c r="B378" s="229"/>
      <c r="C378" s="229"/>
      <c r="D378" s="229"/>
      <c r="E378" s="229"/>
      <c r="F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</row>
    <row r="379" spans="2:23" ht="18.75" customHeight="1">
      <c r="B379" s="229"/>
      <c r="C379" s="229"/>
      <c r="D379" s="229"/>
      <c r="E379" s="229"/>
      <c r="F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</row>
    <row r="380" spans="2:23" ht="18.75" customHeight="1">
      <c r="B380" s="229"/>
      <c r="C380" s="229"/>
      <c r="D380" s="229"/>
      <c r="E380" s="229"/>
      <c r="F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</row>
    <row r="381" spans="2:23" ht="18.75" customHeight="1">
      <c r="B381" s="229"/>
      <c r="C381" s="229"/>
      <c r="D381" s="229"/>
      <c r="E381" s="229"/>
      <c r="F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</row>
    <row r="382" spans="2:23" ht="18.75" customHeight="1">
      <c r="B382" s="229"/>
      <c r="C382" s="229"/>
      <c r="D382" s="229"/>
      <c r="E382" s="229"/>
      <c r="F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</row>
    <row r="383" spans="2:23" ht="18.75" customHeight="1">
      <c r="B383" s="229"/>
      <c r="C383" s="229"/>
      <c r="D383" s="229"/>
      <c r="E383" s="229"/>
      <c r="F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</row>
    <row r="384" spans="2:23" ht="18.75" customHeight="1">
      <c r="B384" s="229"/>
      <c r="C384" s="229"/>
      <c r="D384" s="229"/>
      <c r="E384" s="229"/>
      <c r="F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</row>
    <row r="385" spans="2:23" ht="18.75" customHeight="1">
      <c r="B385" s="229"/>
      <c r="C385" s="229"/>
      <c r="D385" s="229"/>
      <c r="E385" s="229"/>
      <c r="F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</row>
    <row r="386" spans="2:23" ht="18.75" customHeight="1">
      <c r="B386" s="229"/>
      <c r="C386" s="229"/>
      <c r="D386" s="229"/>
      <c r="E386" s="229"/>
      <c r="F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</row>
    <row r="387" spans="2:23" ht="18.75" customHeight="1">
      <c r="B387" s="229"/>
      <c r="C387" s="229"/>
      <c r="D387" s="229"/>
      <c r="E387" s="229"/>
      <c r="F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</row>
    <row r="388" spans="2:23" ht="18.75" customHeight="1">
      <c r="B388" s="229"/>
      <c r="C388" s="229"/>
      <c r="D388" s="229"/>
      <c r="E388" s="229"/>
      <c r="F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</row>
    <row r="389" spans="2:23" ht="18.75" customHeight="1">
      <c r="B389" s="229"/>
      <c r="C389" s="229"/>
      <c r="D389" s="229"/>
      <c r="E389" s="229"/>
      <c r="F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</row>
    <row r="390" spans="2:23" ht="18.75" customHeight="1">
      <c r="B390" s="229"/>
      <c r="C390" s="229"/>
      <c r="D390" s="229"/>
      <c r="E390" s="229"/>
      <c r="F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</row>
    <row r="391" spans="2:23" ht="18.75" customHeight="1">
      <c r="B391" s="229"/>
      <c r="C391" s="229"/>
      <c r="D391" s="229"/>
      <c r="E391" s="229"/>
      <c r="F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</row>
    <row r="392" spans="2:23" ht="18.75" customHeight="1">
      <c r="B392" s="229"/>
      <c r="C392" s="229"/>
      <c r="D392" s="229"/>
      <c r="E392" s="229"/>
      <c r="F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</row>
    <row r="393" spans="2:23" ht="18.75" customHeight="1">
      <c r="B393" s="229"/>
      <c r="C393" s="229"/>
      <c r="D393" s="229"/>
      <c r="E393" s="229"/>
      <c r="F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</row>
    <row r="394" spans="2:23" ht="18.75" customHeight="1">
      <c r="B394" s="229"/>
      <c r="C394" s="229"/>
      <c r="D394" s="229"/>
      <c r="E394" s="229"/>
      <c r="F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</row>
    <row r="395" spans="2:23" ht="18.75" customHeight="1">
      <c r="B395" s="229"/>
      <c r="C395" s="229"/>
      <c r="D395" s="229"/>
      <c r="E395" s="229"/>
      <c r="F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</row>
    <row r="396" spans="2:23" ht="18.75" customHeight="1">
      <c r="B396" s="229"/>
      <c r="C396" s="229"/>
      <c r="D396" s="229"/>
      <c r="E396" s="229"/>
      <c r="F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</row>
    <row r="397" spans="2:23" ht="18.75" customHeight="1">
      <c r="B397" s="229"/>
      <c r="C397" s="229"/>
      <c r="D397" s="229"/>
      <c r="E397" s="229"/>
      <c r="F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</row>
    <row r="398" spans="2:23" ht="18.75" customHeight="1">
      <c r="B398" s="229"/>
      <c r="C398" s="229"/>
      <c r="D398" s="229"/>
      <c r="E398" s="229"/>
      <c r="F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</row>
    <row r="399" spans="2:23" ht="18.75" customHeight="1">
      <c r="B399" s="229"/>
      <c r="C399" s="229"/>
      <c r="D399" s="229"/>
      <c r="E399" s="229"/>
      <c r="F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</row>
    <row r="400" spans="2:23" ht="18.75" customHeight="1">
      <c r="B400" s="229"/>
      <c r="C400" s="229"/>
      <c r="D400" s="229"/>
      <c r="E400" s="229"/>
      <c r="F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</row>
    <row r="401" spans="2:23" ht="18.75" customHeight="1">
      <c r="B401" s="229"/>
      <c r="C401" s="229"/>
      <c r="D401" s="229"/>
      <c r="E401" s="229"/>
      <c r="F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</row>
    <row r="402" spans="2:23" ht="18.75" customHeight="1">
      <c r="B402" s="229"/>
      <c r="C402" s="229"/>
      <c r="D402" s="229"/>
      <c r="E402" s="229"/>
      <c r="F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</row>
    <row r="403" spans="2:23" ht="18.75" customHeight="1">
      <c r="B403" s="229"/>
      <c r="C403" s="229"/>
      <c r="D403" s="229"/>
      <c r="E403" s="229"/>
      <c r="F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</row>
    <row r="404" spans="2:23" ht="18.75" customHeight="1">
      <c r="B404" s="229"/>
      <c r="C404" s="229"/>
      <c r="D404" s="229"/>
      <c r="E404" s="229"/>
      <c r="F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</row>
    <row r="405" spans="2:23" ht="18.75" customHeight="1">
      <c r="B405" s="229"/>
      <c r="C405" s="229"/>
      <c r="D405" s="229"/>
      <c r="E405" s="229"/>
      <c r="F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</row>
    <row r="406" spans="2:23" ht="18.75" customHeight="1">
      <c r="B406" s="229"/>
      <c r="C406" s="229"/>
      <c r="D406" s="229"/>
      <c r="E406" s="229"/>
      <c r="F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</row>
    <row r="407" spans="2:23" ht="18.75" customHeight="1">
      <c r="B407" s="229"/>
      <c r="C407" s="229"/>
      <c r="D407" s="229"/>
      <c r="E407" s="229"/>
      <c r="F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</row>
    <row r="408" spans="2:23" ht="18.75" customHeight="1">
      <c r="B408" s="229"/>
      <c r="C408" s="229"/>
      <c r="D408" s="229"/>
      <c r="E408" s="229"/>
      <c r="F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</row>
    <row r="409" spans="2:23" ht="18.75" customHeight="1">
      <c r="B409" s="229"/>
      <c r="C409" s="229"/>
      <c r="D409" s="229"/>
      <c r="E409" s="229"/>
      <c r="F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</row>
    <row r="410" spans="2:23" ht="18.75" customHeight="1">
      <c r="B410" s="229"/>
      <c r="C410" s="229"/>
      <c r="D410" s="229"/>
      <c r="E410" s="229"/>
      <c r="F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</row>
    <row r="411" spans="2:23" ht="18.75" customHeight="1">
      <c r="B411" s="229"/>
      <c r="C411" s="229"/>
      <c r="D411" s="229"/>
      <c r="E411" s="229"/>
      <c r="F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</row>
    <row r="412" spans="2:23" ht="18.75" customHeight="1">
      <c r="B412" s="229"/>
      <c r="C412" s="229"/>
      <c r="D412" s="229"/>
      <c r="E412" s="229"/>
      <c r="F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</row>
    <row r="413" spans="2:23" ht="18.75" customHeight="1">
      <c r="B413" s="229"/>
      <c r="C413" s="229"/>
      <c r="D413" s="229"/>
      <c r="E413" s="229"/>
      <c r="F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</row>
    <row r="414" spans="2:23" ht="18.75" customHeight="1">
      <c r="B414" s="229"/>
      <c r="C414" s="229"/>
      <c r="D414" s="229"/>
      <c r="E414" s="229"/>
      <c r="F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</row>
    <row r="415" spans="2:23" ht="18.75" customHeight="1">
      <c r="B415" s="229"/>
      <c r="C415" s="229"/>
      <c r="D415" s="229"/>
      <c r="E415" s="229"/>
      <c r="F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</row>
    <row r="416" spans="2:23" ht="18.75" customHeight="1">
      <c r="B416" s="229"/>
      <c r="C416" s="229"/>
      <c r="D416" s="229"/>
      <c r="E416" s="229"/>
      <c r="F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</row>
    <row r="417" spans="2:23" ht="18.75" customHeight="1">
      <c r="B417" s="229"/>
      <c r="C417" s="229"/>
      <c r="D417" s="229"/>
      <c r="E417" s="229"/>
      <c r="F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</row>
    <row r="418" spans="2:23" ht="18.75" customHeight="1">
      <c r="B418" s="229"/>
      <c r="C418" s="229"/>
      <c r="D418" s="229"/>
      <c r="E418" s="229"/>
      <c r="F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</row>
    <row r="419" spans="2:23" ht="18.75" customHeight="1">
      <c r="B419" s="229"/>
      <c r="C419" s="229"/>
      <c r="D419" s="229"/>
      <c r="E419" s="229"/>
      <c r="F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</row>
    <row r="420" spans="2:23" ht="18.75" customHeight="1">
      <c r="B420" s="229"/>
      <c r="C420" s="229"/>
      <c r="D420" s="229"/>
      <c r="E420" s="229"/>
      <c r="F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</row>
    <row r="421" spans="2:23" ht="18.75" customHeight="1">
      <c r="B421" s="229"/>
      <c r="C421" s="229"/>
      <c r="D421" s="229"/>
      <c r="E421" s="229"/>
      <c r="F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</row>
    <row r="422" spans="2:23" ht="18.75" customHeight="1">
      <c r="B422" s="229"/>
      <c r="C422" s="229"/>
      <c r="D422" s="229"/>
      <c r="E422" s="229"/>
      <c r="F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</row>
    <row r="423" spans="2:23" ht="18.75" customHeight="1">
      <c r="B423" s="229"/>
      <c r="C423" s="229"/>
      <c r="D423" s="229"/>
      <c r="E423" s="229"/>
      <c r="F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</row>
    <row r="424" spans="2:23" ht="18.75" customHeight="1">
      <c r="B424" s="229"/>
      <c r="C424" s="229"/>
      <c r="D424" s="229"/>
      <c r="E424" s="229"/>
      <c r="F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</row>
    <row r="425" spans="2:23" ht="18.75" customHeight="1">
      <c r="B425" s="229"/>
      <c r="C425" s="229"/>
      <c r="D425" s="229"/>
      <c r="E425" s="229"/>
      <c r="F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</row>
    <row r="426" spans="2:23" ht="18.75" customHeight="1">
      <c r="B426" s="229"/>
      <c r="C426" s="229"/>
      <c r="D426" s="229"/>
      <c r="E426" s="229"/>
      <c r="F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</row>
    <row r="427" spans="2:23" ht="18.75" customHeight="1">
      <c r="B427" s="229"/>
      <c r="C427" s="229"/>
      <c r="D427" s="229"/>
      <c r="E427" s="229"/>
      <c r="F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</row>
    <row r="428" spans="2:23" ht="18.75" customHeight="1">
      <c r="B428" s="229"/>
      <c r="C428" s="229"/>
      <c r="D428" s="229"/>
      <c r="E428" s="229"/>
      <c r="F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</row>
    <row r="429" spans="2:23" ht="18.75" customHeight="1">
      <c r="B429" s="229"/>
      <c r="C429" s="229"/>
      <c r="D429" s="229"/>
      <c r="E429" s="229"/>
      <c r="F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</row>
    <row r="430" spans="2:23" ht="18.75" customHeight="1">
      <c r="B430" s="229"/>
      <c r="C430" s="229"/>
      <c r="D430" s="229"/>
      <c r="E430" s="229"/>
      <c r="F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</row>
    <row r="431" spans="2:23" ht="18.75" customHeight="1">
      <c r="B431" s="229"/>
      <c r="C431" s="229"/>
      <c r="D431" s="229"/>
      <c r="E431" s="229"/>
      <c r="F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</row>
    <row r="432" spans="2:23" ht="18.75" customHeight="1">
      <c r="B432" s="229"/>
      <c r="C432" s="229"/>
      <c r="D432" s="229"/>
      <c r="E432" s="229"/>
      <c r="F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</row>
    <row r="433" spans="2:23" ht="18.75" customHeight="1">
      <c r="B433" s="229"/>
      <c r="C433" s="229"/>
      <c r="D433" s="229"/>
      <c r="E433" s="229"/>
      <c r="F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</row>
    <row r="434" spans="2:23" ht="18.75" customHeight="1">
      <c r="B434" s="229"/>
      <c r="C434" s="229"/>
      <c r="D434" s="229"/>
      <c r="E434" s="229"/>
      <c r="F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</row>
    <row r="435" spans="2:23" ht="18.75" customHeight="1">
      <c r="B435" s="229"/>
      <c r="C435" s="229"/>
      <c r="D435" s="229"/>
      <c r="E435" s="229"/>
      <c r="F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</row>
    <row r="436" spans="2:23" ht="18.75" customHeight="1">
      <c r="B436" s="229"/>
      <c r="C436" s="229"/>
      <c r="D436" s="229"/>
      <c r="E436" s="229"/>
      <c r="F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</row>
    <row r="437" spans="2:23" ht="18.75" customHeight="1">
      <c r="B437" s="229"/>
      <c r="C437" s="229"/>
      <c r="D437" s="229"/>
      <c r="E437" s="229"/>
      <c r="F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</row>
    <row r="438" spans="2:23" ht="18.75" customHeight="1">
      <c r="B438" s="229"/>
      <c r="C438" s="229"/>
      <c r="D438" s="229"/>
      <c r="E438" s="229"/>
      <c r="F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</row>
    <row r="439" spans="2:23" ht="18.75" customHeight="1">
      <c r="B439" s="229"/>
      <c r="C439" s="229"/>
      <c r="D439" s="229"/>
      <c r="E439" s="229"/>
      <c r="F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</row>
    <row r="440" spans="2:23" ht="18.75" customHeight="1">
      <c r="B440" s="229"/>
      <c r="C440" s="229"/>
      <c r="D440" s="229"/>
      <c r="E440" s="229"/>
      <c r="F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</row>
    <row r="441" spans="2:23" ht="18.75" customHeight="1">
      <c r="B441" s="229"/>
      <c r="C441" s="229"/>
      <c r="D441" s="229"/>
      <c r="E441" s="229"/>
      <c r="F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</row>
    <row r="442" spans="2:23" ht="18.75" customHeight="1">
      <c r="B442" s="229"/>
      <c r="C442" s="229"/>
      <c r="D442" s="229"/>
      <c r="E442" s="229"/>
      <c r="F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</row>
    <row r="443" spans="2:23" ht="18.75" customHeight="1">
      <c r="B443" s="229"/>
      <c r="C443" s="229"/>
      <c r="D443" s="229"/>
      <c r="E443" s="229"/>
      <c r="F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</row>
    <row r="444" spans="2:23" ht="18.75" customHeight="1">
      <c r="B444" s="229"/>
      <c r="C444" s="229"/>
      <c r="D444" s="229"/>
      <c r="E444" s="229"/>
      <c r="F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</row>
    <row r="445" spans="2:23" ht="18.75" customHeight="1">
      <c r="B445" s="229"/>
      <c r="C445" s="229"/>
      <c r="D445" s="229"/>
      <c r="E445" s="229"/>
      <c r="F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</row>
    <row r="446" spans="2:23" ht="18.75" customHeight="1">
      <c r="B446" s="229"/>
      <c r="C446" s="229"/>
      <c r="D446" s="229"/>
      <c r="E446" s="229"/>
      <c r="F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</row>
    <row r="447" spans="2:23" ht="18.75" customHeight="1">
      <c r="B447" s="229"/>
      <c r="C447" s="229"/>
      <c r="D447" s="229"/>
      <c r="E447" s="229"/>
      <c r="F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</row>
    <row r="448" spans="2:23" ht="18.75" customHeight="1">
      <c r="B448" s="229"/>
      <c r="C448" s="229"/>
      <c r="D448" s="229"/>
      <c r="E448" s="229"/>
      <c r="F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</row>
    <row r="449" spans="2:23" ht="18.75" customHeight="1">
      <c r="B449" s="229"/>
      <c r="C449" s="229"/>
      <c r="D449" s="229"/>
      <c r="E449" s="229"/>
      <c r="F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</row>
    <row r="450" spans="2:23" ht="18.75" customHeight="1">
      <c r="B450" s="229"/>
      <c r="C450" s="229"/>
      <c r="D450" s="229"/>
      <c r="E450" s="229"/>
      <c r="F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</row>
    <row r="451" spans="2:23" ht="18.75" customHeight="1">
      <c r="B451" s="229"/>
      <c r="C451" s="229"/>
      <c r="D451" s="229"/>
      <c r="E451" s="229"/>
      <c r="F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</row>
    <row r="452" spans="2:23" ht="18.75" customHeight="1">
      <c r="B452" s="229"/>
      <c r="C452" s="229"/>
      <c r="D452" s="229"/>
      <c r="E452" s="229"/>
      <c r="F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</row>
    <row r="453" spans="2:23" ht="18.75" customHeight="1">
      <c r="B453" s="229"/>
      <c r="C453" s="229"/>
      <c r="D453" s="229"/>
      <c r="E453" s="229"/>
      <c r="F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</row>
    <row r="454" spans="2:23" ht="18.75" customHeight="1">
      <c r="B454" s="229"/>
      <c r="C454" s="229"/>
      <c r="D454" s="229"/>
      <c r="E454" s="229"/>
      <c r="F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</row>
    <row r="455" spans="2:23" ht="18.75" customHeight="1">
      <c r="B455" s="229"/>
      <c r="C455" s="229"/>
      <c r="D455" s="229"/>
      <c r="E455" s="229"/>
      <c r="F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</row>
    <row r="456" spans="2:23" ht="18.75" customHeight="1">
      <c r="B456" s="229"/>
      <c r="C456" s="229"/>
      <c r="D456" s="229"/>
      <c r="E456" s="229"/>
      <c r="F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</row>
    <row r="457" spans="2:23" ht="18.75" customHeight="1">
      <c r="B457" s="229"/>
      <c r="C457" s="229"/>
      <c r="D457" s="229"/>
      <c r="E457" s="229"/>
      <c r="F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</row>
    <row r="458" spans="2:23" ht="18.75" customHeight="1">
      <c r="B458" s="229"/>
      <c r="C458" s="229"/>
      <c r="D458" s="229"/>
      <c r="E458" s="229"/>
      <c r="F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</row>
    <row r="459" spans="2:23" ht="18.75" customHeight="1">
      <c r="B459" s="229"/>
      <c r="C459" s="229"/>
      <c r="D459" s="229"/>
      <c r="E459" s="229"/>
      <c r="F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</row>
    <row r="460" spans="2:23" ht="18.75" customHeight="1">
      <c r="B460" s="229"/>
      <c r="C460" s="229"/>
      <c r="D460" s="229"/>
      <c r="E460" s="229"/>
      <c r="F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</row>
    <row r="461" spans="2:23" ht="18.75" customHeight="1">
      <c r="B461" s="229"/>
      <c r="C461" s="229"/>
      <c r="D461" s="229"/>
      <c r="E461" s="229"/>
      <c r="F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</row>
    <row r="462" spans="2:23" ht="18.75" customHeight="1">
      <c r="B462" s="229"/>
      <c r="C462" s="229"/>
      <c r="D462" s="229"/>
      <c r="E462" s="229"/>
      <c r="F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</row>
    <row r="463" spans="2:23" ht="18.75" customHeight="1">
      <c r="B463" s="229"/>
      <c r="C463" s="229"/>
      <c r="D463" s="229"/>
      <c r="E463" s="229"/>
      <c r="F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</row>
    <row r="464" spans="2:23" ht="18.75" customHeight="1">
      <c r="B464" s="229"/>
      <c r="C464" s="229"/>
      <c r="D464" s="229"/>
      <c r="E464" s="229"/>
      <c r="F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</row>
    <row r="465" spans="2:23" ht="18.75" customHeight="1">
      <c r="B465" s="229"/>
      <c r="C465" s="229"/>
      <c r="D465" s="229"/>
      <c r="E465" s="229"/>
      <c r="F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</row>
    <row r="466" spans="2:23" ht="18.75" customHeight="1">
      <c r="B466" s="229"/>
      <c r="C466" s="229"/>
      <c r="D466" s="229"/>
      <c r="E466" s="229"/>
      <c r="F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</row>
    <row r="467" spans="2:23" ht="18.75" customHeight="1">
      <c r="B467" s="229"/>
      <c r="C467" s="229"/>
      <c r="D467" s="229"/>
      <c r="E467" s="229"/>
      <c r="F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</row>
    <row r="468" spans="2:23" ht="18.75" customHeight="1">
      <c r="B468" s="229"/>
      <c r="C468" s="229"/>
      <c r="D468" s="229"/>
      <c r="E468" s="229"/>
      <c r="F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</row>
    <row r="469" spans="2:23" ht="18.75" customHeight="1">
      <c r="B469" s="229"/>
      <c r="C469" s="229"/>
      <c r="D469" s="229"/>
      <c r="E469" s="229"/>
      <c r="F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</row>
    <row r="470" spans="2:23" ht="18.75" customHeight="1">
      <c r="B470" s="229"/>
      <c r="C470" s="229"/>
      <c r="D470" s="229"/>
      <c r="E470" s="229"/>
      <c r="F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</row>
    <row r="471" spans="2:23" ht="18.75" customHeight="1">
      <c r="B471" s="229"/>
      <c r="C471" s="229"/>
      <c r="D471" s="229"/>
      <c r="E471" s="229"/>
      <c r="F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</row>
    <row r="472" spans="2:23" ht="18.75" customHeight="1">
      <c r="B472" s="229"/>
      <c r="C472" s="229"/>
      <c r="D472" s="229"/>
      <c r="E472" s="229"/>
      <c r="F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</row>
    <row r="473" spans="2:23" ht="18.75" customHeight="1">
      <c r="B473" s="229"/>
      <c r="C473" s="229"/>
      <c r="D473" s="229"/>
      <c r="E473" s="229"/>
      <c r="F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</row>
    <row r="474" spans="2:23" ht="18.75" customHeight="1">
      <c r="B474" s="229"/>
      <c r="C474" s="229"/>
      <c r="D474" s="229"/>
      <c r="E474" s="229"/>
      <c r="F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</row>
    <row r="475" spans="2:23" ht="18.75" customHeight="1">
      <c r="B475" s="229"/>
      <c r="C475" s="229"/>
      <c r="D475" s="229"/>
      <c r="E475" s="229"/>
      <c r="F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</row>
    <row r="476" spans="2:23" ht="18.75" customHeight="1">
      <c r="B476" s="229"/>
      <c r="C476" s="229"/>
      <c r="D476" s="229"/>
      <c r="E476" s="229"/>
      <c r="F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</row>
    <row r="477" spans="2:23" ht="18.75" customHeight="1">
      <c r="B477" s="229"/>
      <c r="C477" s="229"/>
      <c r="D477" s="229"/>
      <c r="E477" s="229"/>
      <c r="F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</row>
    <row r="478" spans="2:23" ht="18.75" customHeight="1">
      <c r="B478" s="229"/>
      <c r="C478" s="229"/>
      <c r="D478" s="229"/>
      <c r="E478" s="229"/>
      <c r="F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</row>
    <row r="479" spans="2:23" ht="18.75" customHeight="1">
      <c r="B479" s="229"/>
      <c r="C479" s="229"/>
      <c r="D479" s="229"/>
      <c r="E479" s="229"/>
      <c r="F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</row>
    <row r="480" spans="2:23" ht="18.75" customHeight="1">
      <c r="B480" s="229"/>
      <c r="C480" s="229"/>
      <c r="D480" s="229"/>
      <c r="E480" s="229"/>
      <c r="F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</row>
    <row r="481" spans="2:23" ht="18.75" customHeight="1">
      <c r="B481" s="229"/>
      <c r="C481" s="229"/>
      <c r="D481" s="229"/>
      <c r="E481" s="229"/>
      <c r="F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</row>
    <row r="482" spans="2:23" ht="18.75" customHeight="1">
      <c r="B482" s="229"/>
      <c r="C482" s="229"/>
      <c r="D482" s="229"/>
      <c r="E482" s="229"/>
      <c r="F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</row>
    <row r="483" spans="2:23" ht="18.75" customHeight="1">
      <c r="B483" s="229"/>
      <c r="C483" s="229"/>
      <c r="D483" s="229"/>
      <c r="E483" s="229"/>
      <c r="F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</row>
    <row r="484" spans="2:23" ht="18.75" customHeight="1">
      <c r="B484" s="229"/>
      <c r="C484" s="229"/>
      <c r="D484" s="229"/>
      <c r="E484" s="229"/>
      <c r="F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</row>
    <row r="485" spans="2:23" ht="18.75" customHeight="1">
      <c r="B485" s="229"/>
      <c r="C485" s="229"/>
      <c r="D485" s="229"/>
      <c r="E485" s="229"/>
      <c r="F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</row>
    <row r="486" spans="2:23" ht="18.75" customHeight="1">
      <c r="B486" s="229"/>
      <c r="C486" s="229"/>
      <c r="D486" s="229"/>
      <c r="E486" s="229"/>
      <c r="F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</row>
    <row r="487" spans="2:23" ht="18.75" customHeight="1">
      <c r="B487" s="229"/>
      <c r="C487" s="229"/>
      <c r="D487" s="229"/>
      <c r="E487" s="229"/>
      <c r="F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</row>
    <row r="488" spans="2:23" ht="18.75" customHeight="1">
      <c r="B488" s="229"/>
      <c r="C488" s="229"/>
      <c r="D488" s="229"/>
      <c r="E488" s="229"/>
      <c r="F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</row>
    <row r="489" spans="2:23" ht="18.75" customHeight="1">
      <c r="B489" s="229"/>
      <c r="C489" s="229"/>
      <c r="D489" s="229"/>
      <c r="E489" s="229"/>
      <c r="F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</row>
    <row r="490" spans="2:23" ht="18.75" customHeight="1">
      <c r="B490" s="229"/>
      <c r="C490" s="229"/>
      <c r="D490" s="229"/>
      <c r="E490" s="229"/>
      <c r="F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</row>
    <row r="491" spans="2:23" ht="18.75" customHeight="1">
      <c r="B491" s="229"/>
      <c r="C491" s="229"/>
      <c r="D491" s="229"/>
      <c r="E491" s="229"/>
      <c r="F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</row>
    <row r="492" spans="2:23" ht="18.75" customHeight="1">
      <c r="B492" s="229"/>
      <c r="C492" s="229"/>
      <c r="D492" s="229"/>
      <c r="E492" s="229"/>
      <c r="F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</row>
    <row r="493" spans="2:23" ht="18.75" customHeight="1">
      <c r="B493" s="229"/>
      <c r="C493" s="229"/>
      <c r="D493" s="229"/>
      <c r="E493" s="229"/>
      <c r="F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</row>
    <row r="494" spans="2:23" ht="18.75" customHeight="1">
      <c r="B494" s="229"/>
      <c r="C494" s="229"/>
      <c r="D494" s="229"/>
      <c r="E494" s="229"/>
      <c r="F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</row>
    <row r="495" spans="2:23" ht="18.75" customHeight="1">
      <c r="B495" s="229"/>
      <c r="C495" s="229"/>
      <c r="D495" s="229"/>
      <c r="E495" s="229"/>
      <c r="F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</row>
    <row r="496" spans="2:23" ht="18.75" customHeight="1">
      <c r="B496" s="229"/>
      <c r="C496" s="229"/>
      <c r="D496" s="229"/>
      <c r="E496" s="229"/>
      <c r="F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</row>
    <row r="497" spans="2:23" ht="18.75" customHeight="1">
      <c r="B497" s="229"/>
      <c r="C497" s="229"/>
      <c r="D497" s="229"/>
      <c r="E497" s="229"/>
      <c r="F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</row>
    <row r="498" spans="2:23" ht="18.75" customHeight="1">
      <c r="B498" s="229"/>
      <c r="C498" s="229"/>
      <c r="D498" s="229"/>
      <c r="E498" s="229"/>
      <c r="F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</row>
    <row r="499" spans="2:23" ht="18.75" customHeight="1">
      <c r="B499" s="229"/>
      <c r="C499" s="229"/>
      <c r="D499" s="229"/>
      <c r="E499" s="229"/>
      <c r="F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</row>
    <row r="500" spans="2:23" ht="18.75" customHeight="1">
      <c r="B500" s="229"/>
      <c r="C500" s="229"/>
      <c r="D500" s="229"/>
      <c r="E500" s="229"/>
      <c r="F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</row>
    <row r="501" spans="2:23" ht="18.75" customHeight="1">
      <c r="B501" s="229"/>
      <c r="C501" s="229"/>
      <c r="D501" s="229"/>
      <c r="E501" s="229"/>
      <c r="F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</row>
    <row r="502" spans="2:23" ht="18.75" customHeight="1">
      <c r="B502" s="229"/>
      <c r="C502" s="229"/>
      <c r="D502" s="229"/>
      <c r="E502" s="229"/>
      <c r="F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</row>
    <row r="503" spans="2:23" ht="18.75" customHeight="1">
      <c r="B503" s="229"/>
      <c r="C503" s="229"/>
      <c r="D503" s="229"/>
      <c r="E503" s="229"/>
      <c r="F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</row>
    <row r="504" spans="2:23" ht="18.75" customHeight="1">
      <c r="B504" s="229"/>
      <c r="C504" s="229"/>
      <c r="D504" s="229"/>
      <c r="E504" s="229"/>
      <c r="F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</row>
    <row r="505" spans="2:23" ht="18.75" customHeight="1">
      <c r="B505" s="229"/>
      <c r="C505" s="229"/>
      <c r="D505" s="229"/>
      <c r="E505" s="229"/>
      <c r="F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</row>
    <row r="506" spans="2:23" ht="18.75" customHeight="1">
      <c r="B506" s="229"/>
      <c r="C506" s="229"/>
      <c r="D506" s="229"/>
      <c r="E506" s="229"/>
      <c r="F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</row>
    <row r="507" spans="2:23" ht="18.75" customHeight="1">
      <c r="B507" s="229"/>
      <c r="C507" s="229"/>
      <c r="D507" s="229"/>
      <c r="E507" s="229"/>
      <c r="F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</row>
    <row r="508" spans="2:23" ht="18.75" customHeight="1">
      <c r="B508" s="229"/>
      <c r="C508" s="229"/>
      <c r="D508" s="229"/>
      <c r="E508" s="229"/>
      <c r="F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</row>
    <row r="509" spans="2:23" ht="18.75" customHeight="1">
      <c r="B509" s="229"/>
      <c r="C509" s="229"/>
      <c r="D509" s="229"/>
      <c r="E509" s="229"/>
      <c r="F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</row>
    <row r="510" spans="2:23" ht="18.75" customHeight="1">
      <c r="B510" s="229"/>
      <c r="C510" s="229"/>
      <c r="D510" s="229"/>
      <c r="E510" s="229"/>
      <c r="F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</row>
    <row r="511" spans="2:23" ht="18.75" customHeight="1">
      <c r="B511" s="229"/>
      <c r="C511" s="229"/>
      <c r="D511" s="229"/>
      <c r="E511" s="229"/>
      <c r="F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</row>
    <row r="512" spans="2:23" ht="18.75" customHeight="1">
      <c r="B512" s="229"/>
      <c r="C512" s="229"/>
      <c r="D512" s="229"/>
      <c r="E512" s="229"/>
      <c r="F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</row>
    <row r="513" spans="2:23" ht="18.75" customHeight="1">
      <c r="B513" s="229"/>
      <c r="C513" s="229"/>
      <c r="D513" s="229"/>
      <c r="E513" s="229"/>
      <c r="F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</row>
    <row r="514" spans="2:23" ht="18.75" customHeight="1">
      <c r="B514" s="229"/>
      <c r="C514" s="229"/>
      <c r="D514" s="229"/>
      <c r="E514" s="229"/>
      <c r="F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</row>
    <row r="515" spans="2:23" ht="18.75" customHeight="1">
      <c r="B515" s="229"/>
      <c r="C515" s="229"/>
      <c r="D515" s="229"/>
      <c r="E515" s="229"/>
      <c r="F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</row>
    <row r="516" spans="2:23" ht="18.75" customHeight="1">
      <c r="B516" s="229"/>
      <c r="C516" s="229"/>
      <c r="D516" s="229"/>
      <c r="E516" s="229"/>
      <c r="F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</row>
    <row r="517" spans="2:23" ht="18.75" customHeight="1">
      <c r="B517" s="229"/>
      <c r="C517" s="229"/>
      <c r="D517" s="229"/>
      <c r="E517" s="229"/>
      <c r="F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</row>
    <row r="518" spans="2:23" ht="18.75" customHeight="1">
      <c r="B518" s="229"/>
      <c r="C518" s="229"/>
      <c r="D518" s="229"/>
      <c r="E518" s="229"/>
      <c r="F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</row>
    <row r="519" spans="2:23" ht="18.75" customHeight="1">
      <c r="B519" s="229"/>
      <c r="C519" s="229"/>
      <c r="D519" s="229"/>
      <c r="E519" s="229"/>
      <c r="F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</row>
    <row r="520" spans="2:23" ht="18.75" customHeight="1">
      <c r="B520" s="229"/>
      <c r="C520" s="229"/>
      <c r="D520" s="229"/>
      <c r="E520" s="229"/>
      <c r="F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</row>
    <row r="521" spans="2:23" ht="18.75" customHeight="1">
      <c r="B521" s="229"/>
      <c r="C521" s="229"/>
      <c r="D521" s="229"/>
      <c r="E521" s="229"/>
      <c r="F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</row>
    <row r="522" spans="2:23" ht="18.75" customHeight="1">
      <c r="B522" s="229"/>
      <c r="C522" s="229"/>
      <c r="D522" s="229"/>
      <c r="E522" s="229"/>
      <c r="F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</row>
    <row r="523" spans="2:23" ht="18.75" customHeight="1">
      <c r="B523" s="229"/>
      <c r="C523" s="229"/>
      <c r="D523" s="229"/>
      <c r="E523" s="229"/>
      <c r="F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</row>
    <row r="524" spans="2:23" ht="18.75" customHeight="1">
      <c r="B524" s="229"/>
      <c r="C524" s="229"/>
      <c r="D524" s="229"/>
      <c r="E524" s="229"/>
      <c r="F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</row>
    <row r="525" spans="2:23" ht="18.75" customHeight="1">
      <c r="B525" s="229"/>
      <c r="C525" s="229"/>
      <c r="D525" s="229"/>
      <c r="E525" s="229"/>
      <c r="F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</row>
    <row r="526" spans="2:23" ht="18.75" customHeight="1">
      <c r="B526" s="229"/>
      <c r="C526" s="229"/>
      <c r="D526" s="229"/>
      <c r="E526" s="229"/>
      <c r="F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</row>
    <row r="527" spans="2:23" ht="18.75" customHeight="1">
      <c r="B527" s="229"/>
      <c r="C527" s="229"/>
      <c r="D527" s="229"/>
      <c r="E527" s="229"/>
      <c r="F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</row>
    <row r="528" spans="2:23" ht="18.75" customHeight="1">
      <c r="B528" s="229"/>
      <c r="C528" s="229"/>
      <c r="D528" s="229"/>
      <c r="E528" s="229"/>
      <c r="F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</row>
    <row r="529" spans="2:23" ht="18.75" customHeight="1">
      <c r="B529" s="229"/>
      <c r="C529" s="229"/>
      <c r="D529" s="229"/>
      <c r="E529" s="229"/>
      <c r="F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</row>
    <row r="530" spans="2:23" ht="18.75" customHeight="1">
      <c r="B530" s="229"/>
      <c r="C530" s="229"/>
      <c r="D530" s="229"/>
      <c r="E530" s="229"/>
      <c r="F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</row>
    <row r="531" spans="2:23" ht="18.75" customHeight="1">
      <c r="B531" s="229"/>
      <c r="C531" s="229"/>
      <c r="D531" s="229"/>
      <c r="E531" s="229"/>
      <c r="F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</row>
    <row r="532" spans="2:23" ht="18.75" customHeight="1">
      <c r="B532" s="229"/>
      <c r="C532" s="229"/>
      <c r="D532" s="229"/>
      <c r="E532" s="229"/>
      <c r="F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</row>
    <row r="533" spans="2:23" ht="18.75" customHeight="1">
      <c r="B533" s="229"/>
      <c r="C533" s="229"/>
      <c r="D533" s="229"/>
      <c r="E533" s="229"/>
      <c r="F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</row>
    <row r="534" spans="2:23" ht="18.75" customHeight="1">
      <c r="B534" s="229"/>
      <c r="C534" s="229"/>
      <c r="D534" s="229"/>
      <c r="E534" s="229"/>
      <c r="F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</row>
    <row r="535" spans="2:23" ht="18.75" customHeight="1">
      <c r="B535" s="229"/>
      <c r="C535" s="229"/>
      <c r="D535" s="229"/>
      <c r="E535" s="229"/>
      <c r="F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</row>
    <row r="536" spans="2:23" ht="18.75" customHeight="1">
      <c r="B536" s="229"/>
      <c r="C536" s="229"/>
      <c r="D536" s="229"/>
      <c r="E536" s="229"/>
      <c r="F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</row>
    <row r="537" spans="2:23" ht="18.75" customHeight="1">
      <c r="B537" s="229"/>
      <c r="C537" s="229"/>
      <c r="D537" s="229"/>
      <c r="E537" s="229"/>
      <c r="F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</row>
    <row r="538" spans="2:23" ht="18.75" customHeight="1">
      <c r="B538" s="229"/>
      <c r="C538" s="229"/>
      <c r="D538" s="229"/>
      <c r="E538" s="229"/>
      <c r="F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</row>
    <row r="539" spans="2:23" ht="18.75" customHeight="1">
      <c r="B539" s="229"/>
      <c r="C539" s="229"/>
      <c r="D539" s="229"/>
      <c r="E539" s="229"/>
      <c r="F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</row>
    <row r="540" spans="2:23" ht="18.75" customHeight="1">
      <c r="B540" s="229"/>
      <c r="C540" s="229"/>
      <c r="D540" s="229"/>
      <c r="E540" s="229"/>
      <c r="F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</row>
    <row r="541" spans="2:23" ht="18.75" customHeight="1">
      <c r="B541" s="229"/>
      <c r="C541" s="229"/>
      <c r="D541" s="229"/>
      <c r="E541" s="229"/>
      <c r="F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</row>
    <row r="542" spans="2:23" ht="18.75" customHeight="1">
      <c r="B542" s="229"/>
      <c r="C542" s="229"/>
      <c r="D542" s="229"/>
      <c r="E542" s="229"/>
      <c r="F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</row>
    <row r="543" spans="2:23" ht="18.75" customHeight="1">
      <c r="B543" s="229"/>
      <c r="C543" s="229"/>
      <c r="D543" s="229"/>
      <c r="E543" s="229"/>
      <c r="F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</row>
    <row r="544" spans="2:23" ht="18.75" customHeight="1">
      <c r="B544" s="229"/>
      <c r="C544" s="229"/>
      <c r="D544" s="229"/>
      <c r="E544" s="229"/>
      <c r="F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</row>
    <row r="545" spans="2:23" ht="18.75" customHeight="1">
      <c r="B545" s="229"/>
      <c r="C545" s="229"/>
      <c r="D545" s="229"/>
      <c r="E545" s="229"/>
      <c r="F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</row>
    <row r="546" spans="2:23" ht="18.75" customHeight="1">
      <c r="B546" s="229"/>
      <c r="C546" s="229"/>
      <c r="D546" s="229"/>
      <c r="E546" s="229"/>
      <c r="F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</row>
    <row r="547" spans="2:23" ht="18.75" customHeight="1">
      <c r="B547" s="229"/>
      <c r="C547" s="229"/>
      <c r="D547" s="229"/>
      <c r="E547" s="229"/>
      <c r="F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</row>
    <row r="548" spans="2:23" ht="18.75" customHeight="1">
      <c r="B548" s="229"/>
      <c r="C548" s="229"/>
      <c r="D548" s="229"/>
      <c r="E548" s="229"/>
      <c r="F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</row>
    <row r="549" spans="2:23" ht="18.75" customHeight="1">
      <c r="B549" s="229"/>
      <c r="C549" s="229"/>
      <c r="D549" s="229"/>
      <c r="E549" s="229"/>
      <c r="F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</row>
    <row r="550" spans="2:23" ht="18.75" customHeight="1">
      <c r="B550" s="229"/>
      <c r="C550" s="229"/>
      <c r="D550" s="229"/>
      <c r="E550" s="229"/>
      <c r="F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</row>
    <row r="551" spans="2:23" ht="18.75" customHeight="1">
      <c r="B551" s="229"/>
      <c r="C551" s="229"/>
      <c r="D551" s="229"/>
      <c r="E551" s="229"/>
      <c r="F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</row>
    <row r="552" spans="2:23" ht="18.75" customHeight="1">
      <c r="B552" s="229"/>
      <c r="C552" s="229"/>
      <c r="D552" s="229"/>
      <c r="E552" s="229"/>
      <c r="F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</row>
    <row r="553" spans="2:23" ht="18.75" customHeight="1">
      <c r="B553" s="229"/>
      <c r="C553" s="229"/>
      <c r="D553" s="229"/>
      <c r="E553" s="229"/>
      <c r="F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</row>
    <row r="554" spans="2:23" ht="18.75" customHeight="1">
      <c r="B554" s="229"/>
      <c r="C554" s="229"/>
      <c r="D554" s="229"/>
      <c r="E554" s="229"/>
      <c r="F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</row>
    <row r="555" spans="2:23" ht="18.75" customHeight="1">
      <c r="B555" s="229"/>
      <c r="C555" s="229"/>
      <c r="D555" s="229"/>
      <c r="E555" s="229"/>
      <c r="F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</row>
    <row r="556" spans="2:23" ht="18.75" customHeight="1">
      <c r="B556" s="229"/>
      <c r="C556" s="229"/>
      <c r="D556" s="229"/>
      <c r="E556" s="229"/>
      <c r="F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</row>
    <row r="557" spans="2:23" ht="18.75" customHeight="1">
      <c r="B557" s="229"/>
      <c r="C557" s="229"/>
      <c r="D557" s="229"/>
      <c r="E557" s="229"/>
      <c r="F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</row>
    <row r="558" spans="2:23" ht="18.75" customHeight="1">
      <c r="B558" s="229"/>
      <c r="C558" s="229"/>
      <c r="D558" s="229"/>
      <c r="E558" s="229"/>
      <c r="F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</row>
    <row r="559" spans="2:23" ht="18.75" customHeight="1">
      <c r="B559" s="229"/>
      <c r="C559" s="229"/>
      <c r="D559" s="229"/>
      <c r="E559" s="229"/>
      <c r="F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</row>
    <row r="560" spans="2:23" ht="18.75" customHeight="1">
      <c r="B560" s="229"/>
      <c r="C560" s="229"/>
      <c r="D560" s="229"/>
      <c r="E560" s="229"/>
      <c r="F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</row>
    <row r="561" spans="2:23" ht="18.75" customHeight="1">
      <c r="B561" s="229"/>
      <c r="C561" s="229"/>
      <c r="D561" s="229"/>
      <c r="E561" s="229"/>
      <c r="F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</row>
    <row r="562" spans="2:23" ht="18.75" customHeight="1">
      <c r="B562" s="229"/>
      <c r="C562" s="229"/>
      <c r="D562" s="229"/>
      <c r="E562" s="229"/>
      <c r="F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</row>
    <row r="563" spans="2:23" ht="18.75" customHeight="1">
      <c r="B563" s="229"/>
      <c r="C563" s="229"/>
      <c r="D563" s="229"/>
      <c r="E563" s="229"/>
      <c r="F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</row>
    <row r="564" spans="2:23" ht="18.75" customHeight="1">
      <c r="B564" s="229"/>
      <c r="C564" s="229"/>
      <c r="D564" s="229"/>
      <c r="E564" s="229"/>
      <c r="F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</row>
    <row r="565" spans="2:23" ht="18.75" customHeight="1">
      <c r="B565" s="229"/>
      <c r="C565" s="229"/>
      <c r="D565" s="229"/>
      <c r="E565" s="229"/>
      <c r="F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</row>
    <row r="566" spans="2:23" ht="18.75" customHeight="1">
      <c r="B566" s="229"/>
      <c r="C566" s="229"/>
      <c r="D566" s="229"/>
      <c r="E566" s="229"/>
      <c r="F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</row>
    <row r="567" spans="2:23" ht="18.75" customHeight="1">
      <c r="B567" s="229"/>
      <c r="C567" s="229"/>
      <c r="D567" s="229"/>
      <c r="E567" s="229"/>
      <c r="F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</row>
    <row r="568" spans="2:23" ht="18.75" customHeight="1">
      <c r="B568" s="229"/>
      <c r="C568" s="229"/>
      <c r="D568" s="229"/>
      <c r="E568" s="229"/>
      <c r="F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</row>
    <row r="569" spans="2:23" ht="18.75" customHeight="1">
      <c r="B569" s="229"/>
      <c r="C569" s="229"/>
      <c r="D569" s="229"/>
      <c r="E569" s="229"/>
      <c r="F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</row>
    <row r="570" spans="2:23" ht="18.75" customHeight="1">
      <c r="B570" s="229"/>
      <c r="C570" s="229"/>
      <c r="D570" s="229"/>
      <c r="E570" s="229"/>
      <c r="F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</row>
    <row r="571" spans="2:23" ht="18.75" customHeight="1">
      <c r="B571" s="229"/>
      <c r="C571" s="229"/>
      <c r="D571" s="229"/>
      <c r="E571" s="229"/>
      <c r="F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</row>
    <row r="572" spans="2:23" ht="18.75" customHeight="1">
      <c r="B572" s="229"/>
      <c r="C572" s="229"/>
      <c r="D572" s="229"/>
      <c r="E572" s="229"/>
      <c r="F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</row>
    <row r="573" spans="2:23" ht="18.75" customHeight="1">
      <c r="B573" s="229"/>
      <c r="C573" s="229"/>
      <c r="D573" s="229"/>
      <c r="E573" s="229"/>
      <c r="F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</row>
    <row r="574" spans="2:23" ht="18.75" customHeight="1">
      <c r="B574" s="229"/>
      <c r="C574" s="229"/>
      <c r="D574" s="229"/>
      <c r="E574" s="229"/>
      <c r="F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</row>
    <row r="575" spans="2:23" ht="18.75" customHeight="1">
      <c r="B575" s="229"/>
      <c r="C575" s="229"/>
      <c r="D575" s="229"/>
      <c r="E575" s="229"/>
      <c r="F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</row>
    <row r="576" spans="2:23" ht="18.75" customHeight="1">
      <c r="B576" s="229"/>
      <c r="C576" s="229"/>
      <c r="D576" s="229"/>
      <c r="E576" s="229"/>
      <c r="F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</row>
    <row r="577" spans="2:23" ht="18.75" customHeight="1">
      <c r="B577" s="229"/>
      <c r="C577" s="229"/>
      <c r="D577" s="229"/>
      <c r="E577" s="229"/>
      <c r="F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</row>
    <row r="578" spans="2:23" ht="18.75" customHeight="1">
      <c r="B578" s="229"/>
      <c r="C578" s="229"/>
      <c r="D578" s="229"/>
      <c r="E578" s="229"/>
      <c r="F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</row>
    <row r="579" spans="2:23" ht="18.75" customHeight="1">
      <c r="B579" s="229"/>
      <c r="C579" s="229"/>
      <c r="D579" s="229"/>
      <c r="E579" s="229"/>
      <c r="F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</row>
    <row r="580" spans="2:23" ht="18.75" customHeight="1">
      <c r="B580" s="229"/>
      <c r="C580" s="229"/>
      <c r="D580" s="229"/>
      <c r="E580" s="229"/>
      <c r="F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</row>
    <row r="581" spans="2:23" ht="18.75" customHeight="1">
      <c r="B581" s="229"/>
      <c r="C581" s="229"/>
      <c r="D581" s="229"/>
      <c r="E581" s="229"/>
      <c r="F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</row>
    <row r="582" spans="2:23" ht="18.75" customHeight="1">
      <c r="B582" s="229"/>
      <c r="C582" s="229"/>
      <c r="D582" s="229"/>
      <c r="E582" s="229"/>
      <c r="F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</row>
    <row r="583" spans="2:23" ht="18.75" customHeight="1">
      <c r="B583" s="229"/>
      <c r="C583" s="229"/>
      <c r="D583" s="229"/>
      <c r="E583" s="229"/>
      <c r="F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</row>
    <row r="584" spans="2:23" ht="18.75" customHeight="1">
      <c r="B584" s="229"/>
      <c r="C584" s="229"/>
      <c r="D584" s="229"/>
      <c r="E584" s="229"/>
      <c r="F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</row>
    <row r="585" spans="2:23" ht="18.75" customHeight="1">
      <c r="B585" s="229"/>
      <c r="C585" s="229"/>
      <c r="D585" s="229"/>
      <c r="E585" s="229"/>
      <c r="F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</row>
    <row r="586" spans="2:23" ht="18.75" customHeight="1">
      <c r="B586" s="229"/>
      <c r="C586" s="229"/>
      <c r="D586" s="229"/>
      <c r="E586" s="229"/>
      <c r="F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</row>
    <row r="587" spans="2:23" ht="18.75" customHeight="1">
      <c r="B587" s="229"/>
      <c r="C587" s="229"/>
      <c r="D587" s="229"/>
      <c r="E587" s="229"/>
      <c r="F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</row>
    <row r="588" spans="2:23" ht="18.75" customHeight="1">
      <c r="B588" s="229"/>
      <c r="C588" s="229"/>
      <c r="D588" s="229"/>
      <c r="E588" s="229"/>
      <c r="F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</row>
    <row r="589" spans="2:23" ht="18.75" customHeight="1">
      <c r="B589" s="229"/>
      <c r="C589" s="229"/>
      <c r="D589" s="229"/>
      <c r="E589" s="229"/>
      <c r="F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</row>
    <row r="590" spans="2:23" ht="18.75" customHeight="1">
      <c r="B590" s="229"/>
      <c r="C590" s="229"/>
      <c r="D590" s="229"/>
      <c r="E590" s="229"/>
      <c r="F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</row>
    <row r="591" spans="2:23" ht="18.75" customHeight="1">
      <c r="B591" s="229"/>
      <c r="C591" s="229"/>
      <c r="D591" s="229"/>
      <c r="E591" s="229"/>
      <c r="F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</row>
    <row r="592" spans="2:23" ht="18.75" customHeight="1">
      <c r="B592" s="229"/>
      <c r="C592" s="229"/>
      <c r="D592" s="229"/>
      <c r="E592" s="229"/>
      <c r="F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</row>
    <row r="593" spans="2:23" ht="18.75" customHeight="1">
      <c r="B593" s="229"/>
      <c r="C593" s="229"/>
      <c r="D593" s="229"/>
      <c r="E593" s="229"/>
      <c r="F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</row>
    <row r="594" spans="2:23" ht="18.75" customHeight="1">
      <c r="B594" s="229"/>
      <c r="C594" s="229"/>
      <c r="D594" s="229"/>
      <c r="E594" s="229"/>
      <c r="F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</row>
    <row r="595" spans="2:23" ht="18.75" customHeight="1">
      <c r="B595" s="229"/>
      <c r="C595" s="229"/>
      <c r="D595" s="229"/>
      <c r="E595" s="229"/>
      <c r="F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</row>
    <row r="596" spans="2:23" ht="18.75" customHeight="1">
      <c r="B596" s="229"/>
      <c r="C596" s="229"/>
      <c r="D596" s="229"/>
      <c r="E596" s="229"/>
      <c r="F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</row>
    <row r="597" spans="2:23" ht="18.75" customHeight="1">
      <c r="B597" s="229"/>
      <c r="C597" s="229"/>
      <c r="D597" s="229"/>
      <c r="E597" s="229"/>
      <c r="F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</row>
    <row r="598" spans="2:23" ht="18.75" customHeight="1">
      <c r="B598" s="229"/>
      <c r="C598" s="229"/>
      <c r="D598" s="229"/>
      <c r="E598" s="229"/>
      <c r="F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</row>
    <row r="599" spans="2:23" ht="18.75" customHeight="1">
      <c r="B599" s="229"/>
      <c r="C599" s="229"/>
      <c r="D599" s="229"/>
      <c r="E599" s="229"/>
      <c r="F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</row>
    <row r="600" spans="2:23" ht="18.75" customHeight="1">
      <c r="B600" s="229"/>
      <c r="C600" s="229"/>
      <c r="D600" s="229"/>
      <c r="E600" s="229"/>
      <c r="F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</row>
    <row r="601" spans="2:23" ht="18.75" customHeight="1">
      <c r="B601" s="229"/>
      <c r="C601" s="229"/>
      <c r="D601" s="229"/>
      <c r="E601" s="229"/>
      <c r="F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</row>
    <row r="602" spans="2:23" ht="18.75" customHeight="1">
      <c r="B602" s="229"/>
      <c r="C602" s="229"/>
      <c r="D602" s="229"/>
      <c r="E602" s="229"/>
      <c r="F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</row>
    <row r="603" spans="2:23" ht="18.75" customHeight="1">
      <c r="B603" s="229"/>
      <c r="C603" s="229"/>
      <c r="D603" s="229"/>
      <c r="E603" s="229"/>
      <c r="F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</row>
    <row r="604" spans="2:23" ht="18.75" customHeight="1">
      <c r="B604" s="229"/>
      <c r="C604" s="229"/>
      <c r="D604" s="229"/>
      <c r="E604" s="229"/>
      <c r="F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</row>
    <row r="605" spans="2:23" ht="18.75" customHeight="1">
      <c r="B605" s="229"/>
      <c r="C605" s="229"/>
      <c r="D605" s="229"/>
      <c r="E605" s="229"/>
      <c r="F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</row>
    <row r="606" spans="2:23" ht="18.75" customHeight="1">
      <c r="B606" s="229"/>
      <c r="C606" s="229"/>
      <c r="D606" s="229"/>
      <c r="E606" s="229"/>
      <c r="F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</row>
    <row r="607" spans="2:23" ht="18.75" customHeight="1">
      <c r="B607" s="229"/>
      <c r="C607" s="229"/>
      <c r="D607" s="229"/>
      <c r="E607" s="229"/>
      <c r="F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</row>
    <row r="608" spans="2:23" ht="18.75" customHeight="1">
      <c r="B608" s="229"/>
      <c r="C608" s="229"/>
      <c r="D608" s="229"/>
      <c r="E608" s="229"/>
      <c r="F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</row>
    <row r="609" spans="2:23" ht="18.75" customHeight="1">
      <c r="B609" s="229"/>
      <c r="C609" s="229"/>
      <c r="D609" s="229"/>
      <c r="E609" s="229"/>
      <c r="F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</row>
    <row r="610" spans="2:23" ht="18.75" customHeight="1">
      <c r="B610" s="229"/>
      <c r="C610" s="229"/>
      <c r="D610" s="229"/>
      <c r="E610" s="229"/>
      <c r="F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</row>
    <row r="611" spans="2:23" ht="18.75" customHeight="1">
      <c r="B611" s="229"/>
      <c r="C611" s="229"/>
      <c r="D611" s="229"/>
      <c r="E611" s="229"/>
      <c r="F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</row>
    <row r="612" spans="2:23" ht="18.75" customHeight="1">
      <c r="B612" s="229"/>
      <c r="C612" s="229"/>
      <c r="D612" s="229"/>
      <c r="E612" s="229"/>
      <c r="F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</row>
    <row r="613" spans="2:23" ht="18.75" customHeight="1">
      <c r="B613" s="229"/>
      <c r="C613" s="229"/>
      <c r="D613" s="229"/>
      <c r="E613" s="229"/>
      <c r="F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</row>
    <row r="614" spans="2:23" ht="18.75" customHeight="1">
      <c r="B614" s="229"/>
      <c r="C614" s="229"/>
      <c r="D614" s="229"/>
      <c r="E614" s="229"/>
      <c r="F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</row>
    <row r="615" spans="2:23" ht="18.75" customHeight="1">
      <c r="B615" s="229"/>
      <c r="C615" s="229"/>
      <c r="D615" s="229"/>
      <c r="E615" s="229"/>
      <c r="F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</row>
    <row r="616" spans="2:23" ht="18.75" customHeight="1">
      <c r="B616" s="229"/>
      <c r="C616" s="229"/>
      <c r="D616" s="229"/>
      <c r="E616" s="229"/>
      <c r="F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</row>
    <row r="617" spans="2:23" ht="18.75" customHeight="1">
      <c r="B617" s="229"/>
      <c r="C617" s="229"/>
      <c r="D617" s="229"/>
      <c r="E617" s="229"/>
      <c r="F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</row>
    <row r="618" spans="2:23" ht="18.75" customHeight="1">
      <c r="B618" s="229"/>
      <c r="C618" s="229"/>
      <c r="D618" s="229"/>
      <c r="E618" s="229"/>
      <c r="F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</row>
    <row r="619" spans="2:23" ht="18.75" customHeight="1">
      <c r="B619" s="229"/>
      <c r="C619" s="229"/>
      <c r="D619" s="229"/>
      <c r="E619" s="229"/>
      <c r="F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</row>
    <row r="620" spans="2:23" ht="18.75" customHeight="1">
      <c r="B620" s="229"/>
      <c r="C620" s="229"/>
      <c r="D620" s="229"/>
      <c r="E620" s="229"/>
      <c r="F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</row>
    <row r="621" spans="2:23" ht="18.75" customHeight="1">
      <c r="B621" s="229"/>
      <c r="C621" s="229"/>
      <c r="D621" s="229"/>
      <c r="E621" s="229"/>
      <c r="F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</row>
    <row r="622" spans="2:23" ht="18.75" customHeight="1">
      <c r="B622" s="229"/>
      <c r="C622" s="229"/>
      <c r="D622" s="229"/>
      <c r="E622" s="229"/>
      <c r="F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</row>
    <row r="623" spans="2:23" ht="18.75" customHeight="1">
      <c r="B623" s="229"/>
      <c r="C623" s="229"/>
      <c r="D623" s="229"/>
      <c r="E623" s="229"/>
      <c r="F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</row>
    <row r="624" spans="2:23" ht="18.75" customHeight="1">
      <c r="B624" s="229"/>
      <c r="C624" s="229"/>
      <c r="D624" s="229"/>
      <c r="E624" s="229"/>
      <c r="F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</row>
    <row r="625" spans="2:23" ht="18.75" customHeight="1">
      <c r="B625" s="229"/>
      <c r="C625" s="229"/>
      <c r="D625" s="229"/>
      <c r="E625" s="229"/>
      <c r="F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</row>
    <row r="626" spans="2:23" ht="18.75" customHeight="1">
      <c r="B626" s="229"/>
      <c r="C626" s="229"/>
      <c r="D626" s="229"/>
      <c r="E626" s="229"/>
      <c r="F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</row>
    <row r="627" spans="2:23" ht="18.75" customHeight="1">
      <c r="B627" s="229"/>
      <c r="C627" s="229"/>
      <c r="D627" s="229"/>
      <c r="E627" s="229"/>
      <c r="F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</row>
    <row r="628" spans="2:23" ht="18.75" customHeight="1">
      <c r="B628" s="229"/>
      <c r="C628" s="229"/>
      <c r="D628" s="229"/>
      <c r="E628" s="229"/>
      <c r="F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</row>
    <row r="629" spans="2:23" ht="18.75" customHeight="1">
      <c r="B629" s="229"/>
      <c r="C629" s="229"/>
      <c r="D629" s="229"/>
      <c r="E629" s="229"/>
      <c r="F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</row>
    <row r="630" spans="2:23" ht="18.75" customHeight="1">
      <c r="B630" s="229"/>
      <c r="C630" s="229"/>
      <c r="D630" s="229"/>
      <c r="E630" s="229"/>
      <c r="F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</row>
    <row r="631" spans="2:23" ht="18.75" customHeight="1">
      <c r="B631" s="229"/>
      <c r="C631" s="229"/>
      <c r="D631" s="229"/>
      <c r="E631" s="229"/>
      <c r="F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</row>
    <row r="632" spans="2:23" ht="18.75" customHeight="1">
      <c r="B632" s="229"/>
      <c r="C632" s="229"/>
      <c r="D632" s="229"/>
      <c r="E632" s="229"/>
      <c r="F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</row>
    <row r="633" spans="2:23" ht="18.75" customHeight="1">
      <c r="B633" s="229"/>
      <c r="C633" s="229"/>
      <c r="D633" s="229"/>
      <c r="E633" s="229"/>
      <c r="F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</row>
    <row r="634" spans="2:23" ht="18.75" customHeight="1">
      <c r="B634" s="229"/>
      <c r="C634" s="229"/>
      <c r="D634" s="229"/>
      <c r="E634" s="229"/>
      <c r="F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</row>
    <row r="635" spans="2:23" ht="18.75" customHeight="1">
      <c r="B635" s="229"/>
      <c r="C635" s="229"/>
      <c r="D635" s="229"/>
      <c r="E635" s="229"/>
      <c r="F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</row>
    <row r="636" spans="2:23" ht="18.75" customHeight="1">
      <c r="B636" s="229"/>
      <c r="C636" s="229"/>
      <c r="D636" s="229"/>
      <c r="E636" s="229"/>
      <c r="F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</row>
    <row r="637" spans="2:23" ht="18.75" customHeight="1">
      <c r="B637" s="229"/>
      <c r="C637" s="229"/>
      <c r="D637" s="229"/>
      <c r="E637" s="229"/>
      <c r="F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</row>
    <row r="638" spans="2:23" ht="18.75" customHeight="1">
      <c r="B638" s="229"/>
      <c r="C638" s="229"/>
      <c r="D638" s="229"/>
      <c r="E638" s="229"/>
      <c r="F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</row>
    <row r="639" spans="2:23" ht="18.75" customHeight="1">
      <c r="B639" s="229"/>
      <c r="C639" s="229"/>
      <c r="D639" s="229"/>
      <c r="E639" s="229"/>
      <c r="F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</row>
    <row r="640" spans="2:23" ht="18.75" customHeight="1">
      <c r="B640" s="229"/>
      <c r="C640" s="229"/>
      <c r="D640" s="229"/>
      <c r="E640" s="229"/>
      <c r="F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</row>
    <row r="641" spans="2:23" ht="18.75" customHeight="1">
      <c r="B641" s="229"/>
      <c r="C641" s="229"/>
      <c r="D641" s="229"/>
      <c r="E641" s="229"/>
      <c r="F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</row>
    <row r="642" spans="2:23" ht="18.75" customHeight="1">
      <c r="B642" s="229"/>
      <c r="C642" s="229"/>
      <c r="D642" s="229"/>
      <c r="E642" s="229"/>
      <c r="F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</row>
    <row r="643" spans="2:23" ht="18.75" customHeight="1">
      <c r="B643" s="229"/>
      <c r="C643" s="229"/>
      <c r="D643" s="229"/>
      <c r="E643" s="229"/>
      <c r="F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</row>
    <row r="644" spans="2:23" ht="18.75" customHeight="1">
      <c r="B644" s="229"/>
      <c r="C644" s="229"/>
      <c r="D644" s="229"/>
      <c r="E644" s="229"/>
      <c r="F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</row>
    <row r="645" spans="2:23" ht="18.75" customHeight="1">
      <c r="B645" s="229"/>
      <c r="C645" s="229"/>
      <c r="D645" s="229"/>
      <c r="E645" s="229"/>
      <c r="F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</row>
    <row r="646" spans="2:23" ht="18.75" customHeight="1">
      <c r="B646" s="229"/>
      <c r="C646" s="229"/>
      <c r="D646" s="229"/>
      <c r="E646" s="229"/>
      <c r="F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</row>
    <row r="647" spans="2:23" ht="18.75" customHeight="1">
      <c r="B647" s="229"/>
      <c r="C647" s="229"/>
      <c r="D647" s="229"/>
      <c r="E647" s="229"/>
      <c r="F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</row>
    <row r="648" spans="2:23" ht="18.75" customHeight="1">
      <c r="B648" s="229"/>
      <c r="C648" s="229"/>
      <c r="D648" s="229"/>
      <c r="E648" s="229"/>
      <c r="F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</row>
    <row r="649" spans="2:23" ht="18.75" customHeight="1">
      <c r="B649" s="229"/>
      <c r="C649" s="229"/>
      <c r="D649" s="229"/>
      <c r="E649" s="229"/>
      <c r="F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</row>
    <row r="650" spans="2:23" ht="18.75" customHeight="1">
      <c r="B650" s="229"/>
      <c r="C650" s="229"/>
      <c r="D650" s="229"/>
      <c r="E650" s="229"/>
      <c r="F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</row>
    <row r="651" spans="2:23" ht="18.75" customHeight="1">
      <c r="B651" s="229"/>
      <c r="C651" s="229"/>
      <c r="D651" s="229"/>
      <c r="E651" s="229"/>
      <c r="F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</row>
    <row r="652" spans="2:23" ht="18.75" customHeight="1">
      <c r="B652" s="229"/>
      <c r="C652" s="229"/>
      <c r="D652" s="229"/>
      <c r="E652" s="229"/>
      <c r="F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</row>
    <row r="653" spans="2:23" ht="18.75" customHeight="1">
      <c r="B653" s="229"/>
      <c r="C653" s="229"/>
      <c r="D653" s="229"/>
      <c r="E653" s="229"/>
      <c r="F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</row>
    <row r="654" spans="2:23" ht="18.75" customHeight="1">
      <c r="B654" s="229"/>
      <c r="C654" s="229"/>
      <c r="D654" s="229"/>
      <c r="E654" s="229"/>
      <c r="F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</row>
    <row r="655" spans="2:23" ht="18.75" customHeight="1">
      <c r="B655" s="229"/>
      <c r="C655" s="229"/>
      <c r="D655" s="229"/>
      <c r="E655" s="229"/>
      <c r="F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</row>
    <row r="656" spans="2:23" ht="18.75" customHeight="1">
      <c r="B656" s="229"/>
      <c r="C656" s="229"/>
      <c r="D656" s="229"/>
      <c r="E656" s="229"/>
      <c r="F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</row>
    <row r="657" spans="2:23" ht="18.75" customHeight="1">
      <c r="B657" s="229"/>
      <c r="C657" s="229"/>
      <c r="D657" s="229"/>
      <c r="E657" s="229"/>
      <c r="F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</row>
    <row r="658" spans="2:23" ht="18.75" customHeight="1">
      <c r="B658" s="229"/>
      <c r="C658" s="229"/>
      <c r="D658" s="229"/>
      <c r="E658" s="229"/>
      <c r="F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</row>
    <row r="659" spans="2:23" ht="18.75" customHeight="1">
      <c r="B659" s="229"/>
      <c r="C659" s="229"/>
      <c r="D659" s="229"/>
      <c r="E659" s="229"/>
      <c r="F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</row>
    <row r="660" spans="2:23" ht="18.75" customHeight="1">
      <c r="B660" s="229"/>
      <c r="C660" s="229"/>
      <c r="D660" s="229"/>
      <c r="E660" s="229"/>
      <c r="F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</row>
    <row r="661" spans="2:23" ht="18.75" customHeight="1">
      <c r="B661" s="229"/>
      <c r="C661" s="229"/>
      <c r="D661" s="229"/>
      <c r="E661" s="229"/>
      <c r="F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</row>
    <row r="662" spans="2:23" ht="18.75" customHeight="1">
      <c r="B662" s="229"/>
      <c r="C662" s="229"/>
      <c r="D662" s="229"/>
      <c r="E662" s="229"/>
      <c r="F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</row>
    <row r="663" spans="2:23" ht="18.75" customHeight="1">
      <c r="B663" s="229"/>
      <c r="C663" s="229"/>
      <c r="D663" s="229"/>
      <c r="E663" s="229"/>
      <c r="F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</row>
    <row r="664" spans="2:23" ht="18.75" customHeight="1">
      <c r="B664" s="229"/>
      <c r="C664" s="229"/>
      <c r="D664" s="229"/>
      <c r="E664" s="229"/>
      <c r="F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</row>
    <row r="665" spans="2:23" ht="18.75" customHeight="1">
      <c r="B665" s="229"/>
      <c r="C665" s="229"/>
      <c r="D665" s="229"/>
      <c r="E665" s="229"/>
      <c r="F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</row>
    <row r="666" spans="2:23" ht="18.75" customHeight="1">
      <c r="B666" s="229"/>
      <c r="C666" s="229"/>
      <c r="D666" s="229"/>
      <c r="E666" s="229"/>
      <c r="F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</row>
    <row r="667" spans="2:23" ht="18.75" customHeight="1">
      <c r="B667" s="229"/>
      <c r="C667" s="229"/>
      <c r="D667" s="229"/>
      <c r="E667" s="229"/>
      <c r="F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</row>
    <row r="668" spans="2:23" ht="18.75" customHeight="1">
      <c r="B668" s="229"/>
      <c r="C668" s="229"/>
      <c r="D668" s="229"/>
      <c r="E668" s="229"/>
      <c r="F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</row>
    <row r="669" spans="2:23" ht="18.75" customHeight="1">
      <c r="B669" s="229"/>
      <c r="C669" s="229"/>
      <c r="D669" s="229"/>
      <c r="E669" s="229"/>
      <c r="F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</row>
    <row r="670" spans="2:23" ht="18.75" customHeight="1">
      <c r="B670" s="229"/>
      <c r="C670" s="229"/>
      <c r="D670" s="229"/>
      <c r="E670" s="229"/>
      <c r="F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</row>
    <row r="671" spans="2:23" ht="18.75" customHeight="1">
      <c r="B671" s="229"/>
      <c r="C671" s="229"/>
      <c r="D671" s="229"/>
      <c r="E671" s="229"/>
      <c r="F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</row>
    <row r="672" spans="2:23" ht="18.75" customHeight="1">
      <c r="B672" s="229"/>
      <c r="C672" s="229"/>
      <c r="D672" s="229"/>
      <c r="E672" s="229"/>
      <c r="F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</row>
    <row r="673" spans="2:23" ht="18.75" customHeight="1">
      <c r="B673" s="229"/>
      <c r="C673" s="229"/>
      <c r="D673" s="229"/>
      <c r="E673" s="229"/>
      <c r="F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</row>
    <row r="674" spans="2:23" ht="18.75" customHeight="1">
      <c r="B674" s="229"/>
      <c r="C674" s="229"/>
      <c r="D674" s="229"/>
      <c r="E674" s="229"/>
      <c r="F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</row>
    <row r="675" spans="2:23" ht="18.75" customHeight="1">
      <c r="B675" s="229"/>
      <c r="C675" s="229"/>
      <c r="D675" s="229"/>
      <c r="E675" s="229"/>
      <c r="F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</row>
    <row r="676" spans="2:23" ht="18.75" customHeight="1">
      <c r="B676" s="229"/>
      <c r="C676" s="229"/>
      <c r="D676" s="229"/>
      <c r="E676" s="229"/>
      <c r="F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</row>
    <row r="677" spans="2:23" ht="18.75" customHeight="1">
      <c r="B677" s="229"/>
      <c r="C677" s="229"/>
      <c r="D677" s="229"/>
      <c r="E677" s="229"/>
      <c r="F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</row>
    <row r="678" spans="2:23" ht="18.75" customHeight="1">
      <c r="B678" s="229"/>
      <c r="C678" s="229"/>
      <c r="D678" s="229"/>
      <c r="E678" s="229"/>
      <c r="F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</row>
    <row r="679" spans="2:23" ht="18.75" customHeight="1">
      <c r="B679" s="229"/>
      <c r="C679" s="229"/>
      <c r="D679" s="229"/>
      <c r="E679" s="229"/>
      <c r="F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</row>
    <row r="680" spans="2:23" ht="18.75" customHeight="1">
      <c r="B680" s="229"/>
      <c r="C680" s="229"/>
      <c r="D680" s="229"/>
      <c r="E680" s="229"/>
      <c r="F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</row>
    <row r="681" spans="2:23" ht="18.75" customHeight="1">
      <c r="B681" s="229"/>
      <c r="C681" s="229"/>
      <c r="D681" s="229"/>
      <c r="E681" s="229"/>
      <c r="F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</row>
    <row r="682" spans="2:23" ht="18.75" customHeight="1">
      <c r="B682" s="229"/>
      <c r="C682" s="229"/>
      <c r="D682" s="229"/>
      <c r="E682" s="229"/>
      <c r="F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</row>
    <row r="683" spans="2:23" ht="18.75" customHeight="1">
      <c r="B683" s="229"/>
      <c r="C683" s="229"/>
      <c r="D683" s="229"/>
      <c r="E683" s="229"/>
      <c r="F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</row>
    <row r="684" spans="2:23" ht="18.75" customHeight="1">
      <c r="B684" s="229"/>
      <c r="C684" s="229"/>
      <c r="D684" s="229"/>
      <c r="E684" s="229"/>
      <c r="F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</row>
    <row r="685" spans="2:23" ht="18.75" customHeight="1">
      <c r="B685" s="229"/>
      <c r="C685" s="229"/>
      <c r="D685" s="229"/>
      <c r="E685" s="229"/>
      <c r="F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</row>
    <row r="686" spans="2:23" ht="18.75" customHeight="1">
      <c r="B686" s="229"/>
      <c r="C686" s="229"/>
      <c r="D686" s="229"/>
      <c r="E686" s="229"/>
      <c r="F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</row>
    <row r="687" spans="2:23" ht="18.75" customHeight="1">
      <c r="B687" s="229"/>
      <c r="C687" s="229"/>
      <c r="D687" s="229"/>
      <c r="E687" s="229"/>
      <c r="F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</row>
    <row r="688" spans="2:23" ht="18.75" customHeight="1">
      <c r="B688" s="229"/>
      <c r="C688" s="229"/>
      <c r="D688" s="229"/>
      <c r="E688" s="229"/>
      <c r="F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</row>
    <row r="689" spans="2:23" ht="18.75" customHeight="1">
      <c r="B689" s="229"/>
      <c r="C689" s="229"/>
      <c r="D689" s="229"/>
      <c r="E689" s="229"/>
      <c r="F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</row>
    <row r="690" spans="2:23" ht="18.75" customHeight="1">
      <c r="B690" s="229"/>
      <c r="C690" s="229"/>
      <c r="D690" s="229"/>
      <c r="E690" s="229"/>
      <c r="F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</row>
    <row r="691" spans="2:23" ht="18.75" customHeight="1">
      <c r="B691" s="229"/>
      <c r="C691" s="229"/>
      <c r="D691" s="229"/>
      <c r="E691" s="229"/>
      <c r="F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</row>
    <row r="692" spans="2:23" ht="18.75" customHeight="1">
      <c r="B692" s="229"/>
      <c r="C692" s="229"/>
      <c r="D692" s="229"/>
      <c r="E692" s="229"/>
      <c r="F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</row>
    <row r="693" spans="2:23" ht="18.75" customHeight="1">
      <c r="B693" s="229"/>
      <c r="C693" s="229"/>
      <c r="D693" s="229"/>
      <c r="E693" s="229"/>
      <c r="F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</row>
    <row r="694" spans="2:23" ht="18.75" customHeight="1">
      <c r="B694" s="229"/>
      <c r="C694" s="229"/>
      <c r="D694" s="229"/>
      <c r="E694" s="229"/>
      <c r="F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</row>
    <row r="695" spans="2:23" ht="18.75" customHeight="1">
      <c r="B695" s="229"/>
      <c r="C695" s="229"/>
      <c r="D695" s="229"/>
      <c r="E695" s="229"/>
      <c r="F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</row>
    <row r="696" spans="2:23" ht="18.75" customHeight="1">
      <c r="B696" s="229"/>
      <c r="C696" s="229"/>
      <c r="D696" s="229"/>
      <c r="E696" s="229"/>
      <c r="F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</row>
    <row r="697" spans="2:23" ht="18.75" customHeight="1">
      <c r="B697" s="229"/>
      <c r="C697" s="229"/>
      <c r="D697" s="229"/>
      <c r="E697" s="229"/>
      <c r="F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</row>
    <row r="698" spans="2:23" ht="18.75" customHeight="1">
      <c r="B698" s="229"/>
      <c r="C698" s="229"/>
      <c r="D698" s="229"/>
      <c r="E698" s="229"/>
      <c r="F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</row>
    <row r="699" spans="2:23" ht="18.75" customHeight="1">
      <c r="B699" s="229"/>
      <c r="C699" s="229"/>
      <c r="D699" s="229"/>
      <c r="E699" s="229"/>
      <c r="F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</row>
    <row r="700" spans="2:23" ht="18.75" customHeight="1">
      <c r="B700" s="229"/>
      <c r="C700" s="229"/>
      <c r="D700" s="229"/>
      <c r="E700" s="229"/>
      <c r="F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</row>
    <row r="701" spans="2:23" ht="18.75" customHeight="1">
      <c r="B701" s="229"/>
      <c r="C701" s="229"/>
      <c r="D701" s="229"/>
      <c r="E701" s="229"/>
      <c r="F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</row>
    <row r="702" spans="2:23" ht="18.75" customHeight="1">
      <c r="B702" s="229"/>
      <c r="C702" s="229"/>
      <c r="D702" s="229"/>
      <c r="E702" s="229"/>
      <c r="F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</row>
    <row r="703" spans="2:23" ht="18.75" customHeight="1">
      <c r="B703" s="229"/>
      <c r="C703" s="229"/>
      <c r="D703" s="229"/>
      <c r="E703" s="229"/>
      <c r="F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</row>
    <row r="704" spans="2:23" ht="18.75" customHeight="1">
      <c r="B704" s="229"/>
      <c r="C704" s="229"/>
      <c r="D704" s="229"/>
      <c r="E704" s="229"/>
      <c r="F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</row>
    <row r="705" spans="2:23" ht="18.75" customHeight="1">
      <c r="B705" s="229"/>
      <c r="C705" s="229"/>
      <c r="D705" s="229"/>
      <c r="E705" s="229"/>
      <c r="F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</row>
    <row r="706" spans="2:23" ht="18.75" customHeight="1">
      <c r="B706" s="229"/>
      <c r="C706" s="229"/>
      <c r="D706" s="229"/>
      <c r="E706" s="229"/>
      <c r="F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</row>
    <row r="707" spans="2:23" ht="18.75" customHeight="1">
      <c r="B707" s="229"/>
      <c r="C707" s="229"/>
      <c r="D707" s="229"/>
      <c r="E707" s="229"/>
      <c r="F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</row>
    <row r="708" spans="2:23" ht="18.75" customHeight="1">
      <c r="B708" s="229"/>
      <c r="C708" s="229"/>
      <c r="D708" s="229"/>
      <c r="E708" s="229"/>
      <c r="F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</row>
    <row r="709" spans="2:23" ht="18.75" customHeight="1">
      <c r="B709" s="229"/>
      <c r="C709" s="229"/>
      <c r="D709" s="229"/>
      <c r="E709" s="229"/>
      <c r="F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</row>
    <row r="710" spans="2:23" ht="18.75" customHeight="1">
      <c r="B710" s="229"/>
      <c r="C710" s="229"/>
      <c r="D710" s="229"/>
      <c r="E710" s="229"/>
      <c r="F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</row>
    <row r="711" spans="2:23" ht="18.75" customHeight="1">
      <c r="B711" s="229"/>
      <c r="C711" s="229"/>
      <c r="D711" s="229"/>
      <c r="E711" s="229"/>
      <c r="F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</row>
    <row r="712" spans="2:23" ht="18.75" customHeight="1">
      <c r="B712" s="229"/>
      <c r="C712" s="229"/>
      <c r="D712" s="229"/>
      <c r="E712" s="229"/>
      <c r="F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</row>
    <row r="713" spans="2:23" ht="18.75" customHeight="1">
      <c r="B713" s="229"/>
      <c r="C713" s="229"/>
      <c r="D713" s="229"/>
      <c r="E713" s="229"/>
      <c r="F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</row>
    <row r="714" spans="2:23" ht="18.75" customHeight="1">
      <c r="B714" s="229"/>
      <c r="C714" s="229"/>
      <c r="D714" s="229"/>
      <c r="E714" s="229"/>
      <c r="F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</row>
    <row r="715" spans="2:23" ht="18.75" customHeight="1">
      <c r="B715" s="229"/>
      <c r="C715" s="229"/>
      <c r="D715" s="229"/>
      <c r="E715" s="229"/>
      <c r="F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</row>
    <row r="716" spans="2:23" ht="18.75" customHeight="1">
      <c r="B716" s="229"/>
      <c r="C716" s="229"/>
      <c r="D716" s="229"/>
      <c r="E716" s="229"/>
      <c r="F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</row>
    <row r="717" spans="2:23" ht="18.75" customHeight="1">
      <c r="B717" s="229"/>
      <c r="C717" s="229"/>
      <c r="D717" s="229"/>
      <c r="E717" s="229"/>
      <c r="F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</row>
    <row r="718" spans="2:23" ht="18.75" customHeight="1">
      <c r="B718" s="229"/>
      <c r="C718" s="229"/>
      <c r="D718" s="229"/>
      <c r="E718" s="229"/>
      <c r="F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</row>
    <row r="719" spans="2:23" ht="18.75" customHeight="1">
      <c r="B719" s="229"/>
      <c r="C719" s="229"/>
      <c r="D719" s="229"/>
      <c r="E719" s="229"/>
      <c r="F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</row>
    <row r="720" spans="2:23" ht="18.75" customHeight="1">
      <c r="B720" s="229"/>
      <c r="C720" s="229"/>
      <c r="D720" s="229"/>
      <c r="E720" s="229"/>
      <c r="F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</row>
    <row r="721" spans="2:23" ht="18.75" customHeight="1">
      <c r="B721" s="229"/>
      <c r="C721" s="229"/>
      <c r="D721" s="229"/>
      <c r="E721" s="229"/>
      <c r="F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</row>
    <row r="722" spans="2:23" ht="18.75" customHeight="1">
      <c r="B722" s="229"/>
      <c r="C722" s="229"/>
      <c r="D722" s="229"/>
      <c r="E722" s="229"/>
      <c r="F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</row>
    <row r="723" spans="2:23" ht="18.75" customHeight="1">
      <c r="B723" s="229"/>
      <c r="C723" s="229"/>
      <c r="D723" s="229"/>
      <c r="E723" s="229"/>
      <c r="F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</row>
    <row r="724" spans="2:23" ht="18.75" customHeight="1">
      <c r="B724" s="229"/>
      <c r="C724" s="229"/>
      <c r="D724" s="229"/>
      <c r="E724" s="229"/>
      <c r="F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</row>
    <row r="725" spans="2:23" ht="18.75" customHeight="1">
      <c r="B725" s="229"/>
      <c r="C725" s="229"/>
      <c r="D725" s="229"/>
      <c r="E725" s="229"/>
      <c r="F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</row>
    <row r="726" spans="2:23" ht="18.75" customHeight="1">
      <c r="B726" s="229"/>
      <c r="C726" s="229"/>
      <c r="D726" s="229"/>
      <c r="E726" s="229"/>
      <c r="F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</row>
    <row r="727" spans="2:23" ht="18.75" customHeight="1">
      <c r="B727" s="229"/>
      <c r="C727" s="229"/>
      <c r="D727" s="229"/>
      <c r="E727" s="229"/>
      <c r="F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</row>
    <row r="728" spans="2:23" ht="18.75" customHeight="1">
      <c r="B728" s="229"/>
      <c r="C728" s="229"/>
      <c r="D728" s="229"/>
      <c r="E728" s="229"/>
      <c r="F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</row>
    <row r="729" spans="2:23" ht="18.75" customHeight="1">
      <c r="B729" s="229"/>
      <c r="C729" s="229"/>
      <c r="D729" s="229"/>
      <c r="E729" s="229"/>
      <c r="F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</row>
    <row r="730" spans="2:23" ht="18.75" customHeight="1">
      <c r="B730" s="229"/>
      <c r="C730" s="229"/>
      <c r="D730" s="229"/>
      <c r="E730" s="229"/>
      <c r="F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</row>
    <row r="731" spans="2:23" ht="18.75" customHeight="1">
      <c r="B731" s="229"/>
      <c r="C731" s="229"/>
      <c r="D731" s="229"/>
      <c r="E731" s="229"/>
      <c r="F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</row>
    <row r="732" spans="2:23" ht="18.75" customHeight="1">
      <c r="B732" s="229"/>
      <c r="C732" s="229"/>
      <c r="D732" s="229"/>
      <c r="E732" s="229"/>
      <c r="F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</row>
    <row r="733" spans="2:23" ht="18.75" customHeight="1">
      <c r="B733" s="229"/>
      <c r="C733" s="229"/>
      <c r="D733" s="229"/>
      <c r="E733" s="229"/>
      <c r="F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</row>
    <row r="734" spans="2:23" ht="18.75" customHeight="1">
      <c r="B734" s="229"/>
      <c r="C734" s="229"/>
      <c r="D734" s="229"/>
      <c r="E734" s="229"/>
      <c r="F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</row>
    <row r="735" spans="2:23" ht="18.75" customHeight="1">
      <c r="B735" s="229"/>
      <c r="C735" s="229"/>
      <c r="D735" s="229"/>
      <c r="E735" s="229"/>
      <c r="F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</row>
    <row r="736" spans="2:23" ht="18.75" customHeight="1">
      <c r="B736" s="229"/>
      <c r="C736" s="229"/>
      <c r="D736" s="229"/>
      <c r="E736" s="229"/>
      <c r="F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</row>
    <row r="737" spans="2:23" ht="18.75" customHeight="1">
      <c r="B737" s="229"/>
      <c r="C737" s="229"/>
      <c r="D737" s="229"/>
      <c r="E737" s="229"/>
      <c r="F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</row>
    <row r="738" spans="2:23" ht="18.75" customHeight="1">
      <c r="B738" s="229"/>
      <c r="C738" s="229"/>
      <c r="D738" s="229"/>
      <c r="E738" s="229"/>
      <c r="F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</row>
    <row r="739" spans="2:23" ht="18.75" customHeight="1">
      <c r="B739" s="229"/>
      <c r="C739" s="229"/>
      <c r="D739" s="229"/>
      <c r="E739" s="229"/>
      <c r="F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</row>
    <row r="740" spans="2:23" ht="18.75" customHeight="1">
      <c r="B740" s="229"/>
      <c r="C740" s="229"/>
      <c r="D740" s="229"/>
      <c r="E740" s="229"/>
      <c r="F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</row>
    <row r="741" spans="2:23" ht="18.75" customHeight="1">
      <c r="B741" s="229"/>
      <c r="C741" s="229"/>
      <c r="D741" s="229"/>
      <c r="E741" s="229"/>
      <c r="F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</row>
    <row r="742" spans="2:23" ht="18.75" customHeight="1">
      <c r="B742" s="229"/>
      <c r="C742" s="229"/>
      <c r="D742" s="229"/>
      <c r="E742" s="229"/>
      <c r="F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</row>
    <row r="743" spans="2:23" ht="18.75" customHeight="1">
      <c r="B743" s="229"/>
      <c r="C743" s="229"/>
      <c r="D743" s="229"/>
      <c r="E743" s="229"/>
      <c r="F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</row>
    <row r="744" spans="2:23" ht="18.75" customHeight="1">
      <c r="B744" s="229"/>
      <c r="C744" s="229"/>
      <c r="D744" s="229"/>
      <c r="E744" s="229"/>
      <c r="F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</row>
    <row r="745" spans="2:23" ht="18.75" customHeight="1">
      <c r="B745" s="229"/>
      <c r="C745" s="229"/>
      <c r="D745" s="229"/>
      <c r="E745" s="229"/>
      <c r="F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</row>
    <row r="746" spans="2:23" ht="18.75" customHeight="1">
      <c r="B746" s="229"/>
      <c r="C746" s="229"/>
      <c r="D746" s="229"/>
      <c r="E746" s="229"/>
      <c r="F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</row>
    <row r="747" spans="2:23" ht="18.75" customHeight="1">
      <c r="B747" s="229"/>
      <c r="C747" s="229"/>
      <c r="D747" s="229"/>
      <c r="E747" s="229"/>
      <c r="F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</row>
    <row r="748" spans="2:23" ht="18.75" customHeight="1">
      <c r="B748" s="229"/>
      <c r="C748" s="229"/>
      <c r="D748" s="229"/>
      <c r="E748" s="229"/>
      <c r="F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</row>
    <row r="749" spans="2:23" ht="18.75" customHeight="1">
      <c r="B749" s="229"/>
      <c r="C749" s="229"/>
      <c r="D749" s="229"/>
      <c r="E749" s="229"/>
      <c r="F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</row>
    <row r="750" spans="2:23" ht="18.75" customHeight="1">
      <c r="B750" s="229"/>
      <c r="C750" s="229"/>
      <c r="D750" s="229"/>
      <c r="E750" s="229"/>
      <c r="F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</row>
    <row r="751" spans="2:23" ht="18.75" customHeight="1">
      <c r="B751" s="229"/>
      <c r="C751" s="229"/>
      <c r="D751" s="229"/>
      <c r="E751" s="229"/>
      <c r="F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</row>
    <row r="752" spans="2:23" ht="18.75" customHeight="1">
      <c r="B752" s="229"/>
      <c r="C752" s="229"/>
      <c r="D752" s="229"/>
      <c r="E752" s="229"/>
      <c r="F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</row>
    <row r="753" spans="2:23" ht="18.75" customHeight="1">
      <c r="B753" s="229"/>
      <c r="C753" s="229"/>
      <c r="D753" s="229"/>
      <c r="E753" s="229"/>
      <c r="F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</row>
    <row r="754" spans="2:23" ht="18.75" customHeight="1">
      <c r="B754" s="229"/>
      <c r="C754" s="229"/>
      <c r="D754" s="229"/>
      <c r="E754" s="229"/>
      <c r="F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</row>
    <row r="755" spans="2:23" ht="18.75" customHeight="1">
      <c r="B755" s="229"/>
      <c r="C755" s="229"/>
      <c r="D755" s="229"/>
      <c r="E755" s="229"/>
      <c r="F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</row>
    <row r="756" spans="2:23" ht="18.75" customHeight="1">
      <c r="B756" s="229"/>
      <c r="C756" s="229"/>
      <c r="D756" s="229"/>
      <c r="E756" s="229"/>
      <c r="F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</row>
    <row r="757" spans="2:23" ht="18.75" customHeight="1">
      <c r="B757" s="229"/>
      <c r="C757" s="229"/>
      <c r="D757" s="229"/>
      <c r="E757" s="229"/>
      <c r="F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</row>
    <row r="758" spans="2:23" ht="18.75" customHeight="1">
      <c r="B758" s="229"/>
      <c r="C758" s="229"/>
      <c r="D758" s="229"/>
      <c r="E758" s="229"/>
      <c r="F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</row>
    <row r="759" spans="2:23" ht="18.75" customHeight="1">
      <c r="B759" s="229"/>
      <c r="C759" s="229"/>
      <c r="D759" s="229"/>
      <c r="E759" s="229"/>
      <c r="F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</row>
    <row r="760" spans="2:23" ht="18.75" customHeight="1">
      <c r="B760" s="229"/>
      <c r="C760" s="229"/>
      <c r="D760" s="229"/>
      <c r="E760" s="229"/>
      <c r="F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</row>
    <row r="761" spans="2:23" ht="18.75" customHeight="1">
      <c r="B761" s="229"/>
      <c r="C761" s="229"/>
      <c r="D761" s="229"/>
      <c r="E761" s="229"/>
      <c r="F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</row>
    <row r="762" spans="2:23" ht="18.75" customHeight="1">
      <c r="B762" s="229"/>
      <c r="C762" s="229"/>
      <c r="D762" s="229"/>
      <c r="E762" s="229"/>
      <c r="F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</row>
    <row r="763" spans="2:23" ht="18.75" customHeight="1">
      <c r="B763" s="229"/>
      <c r="C763" s="229"/>
      <c r="D763" s="229"/>
      <c r="E763" s="229"/>
      <c r="F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</row>
    <row r="764" spans="2:23" ht="18.75" customHeight="1">
      <c r="B764" s="229"/>
      <c r="C764" s="229"/>
      <c r="D764" s="229"/>
      <c r="E764" s="229"/>
      <c r="F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</row>
    <row r="765" spans="2:23" ht="18.75" customHeight="1">
      <c r="B765" s="229"/>
      <c r="C765" s="229"/>
      <c r="D765" s="229"/>
      <c r="E765" s="229"/>
      <c r="F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</row>
    <row r="766" spans="2:23" ht="18.75" customHeight="1">
      <c r="B766" s="229"/>
      <c r="C766" s="229"/>
      <c r="D766" s="229"/>
      <c r="E766" s="229"/>
      <c r="F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</row>
    <row r="767" spans="2:23" ht="18.75" customHeight="1">
      <c r="B767" s="229"/>
      <c r="C767" s="229"/>
      <c r="D767" s="229"/>
      <c r="E767" s="229"/>
      <c r="F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</row>
    <row r="768" spans="2:23" ht="18.75" customHeight="1">
      <c r="B768" s="229"/>
      <c r="C768" s="229"/>
      <c r="D768" s="229"/>
      <c r="E768" s="229"/>
      <c r="F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</row>
    <row r="769" spans="2:23" ht="18.75" customHeight="1">
      <c r="B769" s="229"/>
      <c r="C769" s="229"/>
      <c r="D769" s="229"/>
      <c r="E769" s="229"/>
      <c r="F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</row>
    <row r="770" spans="2:23" ht="18.75" customHeight="1">
      <c r="B770" s="229"/>
      <c r="C770" s="229"/>
      <c r="D770" s="229"/>
      <c r="E770" s="229"/>
      <c r="F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</row>
    <row r="771" spans="2:23" ht="18.75" customHeight="1">
      <c r="B771" s="229"/>
      <c r="C771" s="229"/>
      <c r="D771" s="229"/>
      <c r="E771" s="229"/>
      <c r="F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</row>
    <row r="772" spans="2:23" ht="18.75" customHeight="1">
      <c r="B772" s="229"/>
      <c r="C772" s="229"/>
      <c r="D772" s="229"/>
      <c r="E772" s="229"/>
      <c r="F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</row>
    <row r="773" spans="2:23" ht="18.75" customHeight="1">
      <c r="B773" s="229"/>
      <c r="C773" s="229"/>
      <c r="D773" s="229"/>
      <c r="E773" s="229"/>
      <c r="F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</row>
    <row r="774" spans="2:23" ht="18.75" customHeight="1">
      <c r="B774" s="229"/>
      <c r="C774" s="229"/>
      <c r="D774" s="229"/>
      <c r="E774" s="229"/>
      <c r="F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</row>
    <row r="775" spans="2:23" ht="18.75" customHeight="1">
      <c r="B775" s="229"/>
      <c r="C775" s="229"/>
      <c r="D775" s="229"/>
      <c r="E775" s="229"/>
      <c r="F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</row>
    <row r="776" spans="2:23" ht="18.75" customHeight="1">
      <c r="B776" s="229"/>
      <c r="C776" s="229"/>
      <c r="D776" s="229"/>
      <c r="E776" s="229"/>
      <c r="F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</row>
    <row r="777" spans="2:23" ht="18.75" customHeight="1">
      <c r="B777" s="229"/>
      <c r="C777" s="229"/>
      <c r="D777" s="229"/>
      <c r="E777" s="229"/>
      <c r="F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</row>
    <row r="778" spans="2:23" ht="18.75" customHeight="1">
      <c r="B778" s="229"/>
      <c r="C778" s="229"/>
      <c r="D778" s="229"/>
      <c r="E778" s="229"/>
      <c r="F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</row>
    <row r="779" spans="2:23" ht="18.75" customHeight="1">
      <c r="B779" s="229"/>
      <c r="C779" s="229"/>
      <c r="D779" s="229"/>
      <c r="E779" s="229"/>
      <c r="F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</row>
    <row r="780" spans="2:23" ht="18.75" customHeight="1">
      <c r="B780" s="229"/>
      <c r="C780" s="229"/>
      <c r="D780" s="229"/>
      <c r="E780" s="229"/>
      <c r="F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</row>
    <row r="781" spans="2:23" ht="18.75" customHeight="1">
      <c r="B781" s="229"/>
      <c r="C781" s="229"/>
      <c r="D781" s="229"/>
      <c r="E781" s="229"/>
      <c r="F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</row>
    <row r="782" spans="2:23" ht="18.75" customHeight="1">
      <c r="B782" s="229"/>
      <c r="C782" s="229"/>
      <c r="D782" s="229"/>
      <c r="E782" s="229"/>
      <c r="F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</row>
    <row r="783" spans="2:23" ht="18.75" customHeight="1">
      <c r="B783" s="229"/>
      <c r="C783" s="229"/>
      <c r="D783" s="229"/>
      <c r="E783" s="229"/>
      <c r="F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</row>
    <row r="784" spans="2:23" ht="18.75" customHeight="1">
      <c r="B784" s="229"/>
      <c r="C784" s="229"/>
      <c r="D784" s="229"/>
      <c r="E784" s="229"/>
      <c r="F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</row>
    <row r="785" spans="2:23" ht="18.75" customHeight="1">
      <c r="B785" s="229"/>
      <c r="C785" s="229"/>
      <c r="D785" s="229"/>
      <c r="E785" s="229"/>
      <c r="F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</row>
    <row r="786" spans="2:23" ht="18.75" customHeight="1">
      <c r="B786" s="229"/>
      <c r="C786" s="229"/>
      <c r="D786" s="229"/>
      <c r="E786" s="229"/>
      <c r="F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</row>
    <row r="787" spans="2:23" ht="18.75" customHeight="1">
      <c r="B787" s="229"/>
      <c r="C787" s="229"/>
      <c r="D787" s="229"/>
      <c r="E787" s="229"/>
      <c r="F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</row>
    <row r="788" spans="2:23" ht="18.75" customHeight="1">
      <c r="B788" s="229"/>
      <c r="C788" s="229"/>
      <c r="D788" s="229"/>
      <c r="E788" s="229"/>
      <c r="F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</row>
    <row r="789" spans="2:23" ht="18.75" customHeight="1">
      <c r="B789" s="229"/>
      <c r="C789" s="229"/>
      <c r="D789" s="229"/>
      <c r="E789" s="229"/>
      <c r="F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</row>
    <row r="790" spans="2:23" ht="18.75" customHeight="1">
      <c r="B790" s="229"/>
      <c r="C790" s="229"/>
      <c r="D790" s="229"/>
      <c r="E790" s="229"/>
      <c r="F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</row>
    <row r="791" spans="2:23" ht="18.75" customHeight="1">
      <c r="B791" s="229"/>
      <c r="C791" s="229"/>
      <c r="D791" s="229"/>
      <c r="E791" s="229"/>
      <c r="F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</row>
    <row r="792" spans="2:23" ht="18.75" customHeight="1">
      <c r="B792" s="229"/>
      <c r="C792" s="229"/>
      <c r="D792" s="229"/>
      <c r="E792" s="229"/>
      <c r="F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</row>
    <row r="793" spans="2:23" ht="18.75" customHeight="1">
      <c r="B793" s="229"/>
      <c r="C793" s="229"/>
      <c r="D793" s="229"/>
      <c r="E793" s="229"/>
      <c r="F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</row>
    <row r="794" spans="2:23" ht="18.75" customHeight="1">
      <c r="B794" s="229"/>
      <c r="C794" s="229"/>
      <c r="D794" s="229"/>
      <c r="E794" s="229"/>
      <c r="F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</row>
    <row r="795" spans="2:23" ht="18.75" customHeight="1">
      <c r="B795" s="229"/>
      <c r="C795" s="229"/>
      <c r="D795" s="229"/>
      <c r="E795" s="229"/>
      <c r="F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</row>
    <row r="796" spans="2:23" ht="18.75" customHeight="1">
      <c r="B796" s="229"/>
      <c r="C796" s="229"/>
      <c r="D796" s="229"/>
      <c r="E796" s="229"/>
      <c r="F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</row>
    <row r="797" spans="2:23" ht="18.75" customHeight="1">
      <c r="B797" s="229"/>
      <c r="C797" s="229"/>
      <c r="D797" s="229"/>
      <c r="E797" s="229"/>
      <c r="F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</row>
    <row r="798" spans="2:23" ht="18.75" customHeight="1">
      <c r="B798" s="229"/>
      <c r="C798" s="229"/>
      <c r="D798" s="229"/>
      <c r="E798" s="229"/>
      <c r="F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</row>
    <row r="799" spans="2:23" ht="18.75" customHeight="1">
      <c r="B799" s="229"/>
      <c r="C799" s="229"/>
      <c r="D799" s="229"/>
      <c r="E799" s="229"/>
      <c r="F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</row>
    <row r="800" spans="2:23" ht="18.75" customHeight="1">
      <c r="B800" s="229"/>
      <c r="C800" s="229"/>
      <c r="D800" s="229"/>
      <c r="E800" s="229"/>
      <c r="F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</row>
    <row r="801" spans="2:23" ht="18.75" customHeight="1">
      <c r="B801" s="229"/>
      <c r="C801" s="229"/>
      <c r="D801" s="229"/>
      <c r="E801" s="229"/>
      <c r="F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</row>
    <row r="802" spans="2:23" ht="18.75" customHeight="1">
      <c r="B802" s="229"/>
      <c r="C802" s="229"/>
      <c r="D802" s="229"/>
      <c r="E802" s="229"/>
      <c r="F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</row>
    <row r="803" spans="2:23" ht="18.75" customHeight="1">
      <c r="B803" s="229"/>
      <c r="C803" s="229"/>
      <c r="D803" s="229"/>
      <c r="E803" s="229"/>
      <c r="F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</row>
    <row r="804" spans="2:23" ht="18.75" customHeight="1">
      <c r="B804" s="229"/>
      <c r="C804" s="229"/>
      <c r="D804" s="229"/>
      <c r="E804" s="229"/>
      <c r="F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</row>
    <row r="805" spans="2:23" ht="18.75" customHeight="1">
      <c r="B805" s="229"/>
      <c r="C805" s="229"/>
      <c r="D805" s="229"/>
      <c r="E805" s="229"/>
      <c r="F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</row>
    <row r="806" spans="2:23" ht="18.75" customHeight="1">
      <c r="B806" s="229"/>
      <c r="C806" s="229"/>
      <c r="D806" s="229"/>
      <c r="E806" s="229"/>
      <c r="F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</row>
    <row r="807" spans="2:23" ht="18.75" customHeight="1">
      <c r="B807" s="229"/>
      <c r="C807" s="229"/>
      <c r="D807" s="229"/>
      <c r="E807" s="229"/>
      <c r="F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</row>
    <row r="808" spans="2:23" ht="18.75" customHeight="1">
      <c r="B808" s="229"/>
      <c r="C808" s="229"/>
      <c r="D808" s="229"/>
      <c r="E808" s="229"/>
      <c r="F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</row>
    <row r="809" spans="2:23" ht="18.75" customHeight="1">
      <c r="B809" s="229"/>
      <c r="C809" s="229"/>
      <c r="D809" s="229"/>
      <c r="E809" s="229"/>
      <c r="F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</row>
    <row r="810" spans="2:23" ht="18.75" customHeight="1">
      <c r="B810" s="229"/>
      <c r="C810" s="229"/>
      <c r="D810" s="229"/>
      <c r="E810" s="229"/>
      <c r="F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</row>
    <row r="811" spans="2:23" ht="18.75" customHeight="1">
      <c r="B811" s="229"/>
      <c r="C811" s="229"/>
      <c r="D811" s="229"/>
      <c r="E811" s="229"/>
      <c r="F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</row>
    <row r="812" spans="2:23" ht="18.75" customHeight="1">
      <c r="B812" s="229"/>
      <c r="C812" s="229"/>
      <c r="D812" s="229"/>
      <c r="E812" s="229"/>
      <c r="F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</row>
    <row r="813" spans="2:23" ht="18.75" customHeight="1">
      <c r="B813" s="229"/>
      <c r="C813" s="229"/>
      <c r="D813" s="229"/>
      <c r="E813" s="229"/>
      <c r="F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</row>
    <row r="814" spans="2:23" ht="18.75" customHeight="1">
      <c r="B814" s="229"/>
      <c r="C814" s="229"/>
      <c r="D814" s="229"/>
      <c r="E814" s="229"/>
      <c r="F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</row>
    <row r="815" spans="2:23" ht="18.75" customHeight="1">
      <c r="B815" s="229"/>
      <c r="C815" s="229"/>
      <c r="D815" s="229"/>
      <c r="E815" s="229"/>
      <c r="F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</row>
    <row r="816" spans="2:23" ht="18.75" customHeight="1">
      <c r="B816" s="229"/>
      <c r="C816" s="229"/>
      <c r="D816" s="229"/>
      <c r="E816" s="229"/>
      <c r="F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</row>
    <row r="817" spans="2:23" ht="18.75" customHeight="1">
      <c r="B817" s="229"/>
      <c r="C817" s="229"/>
      <c r="D817" s="229"/>
      <c r="E817" s="229"/>
      <c r="F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</row>
    <row r="818" spans="2:23" ht="18.75" customHeight="1">
      <c r="B818" s="229"/>
      <c r="C818" s="229"/>
      <c r="D818" s="229"/>
      <c r="E818" s="229"/>
      <c r="F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</row>
    <row r="819" spans="2:23" ht="18.75" customHeight="1">
      <c r="B819" s="229"/>
      <c r="C819" s="229"/>
      <c r="D819" s="229"/>
      <c r="E819" s="229"/>
      <c r="F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</row>
    <row r="820" spans="2:23" ht="18.75" customHeight="1">
      <c r="B820" s="229"/>
      <c r="C820" s="229"/>
      <c r="D820" s="229"/>
      <c r="E820" s="229"/>
      <c r="F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</row>
    <row r="821" spans="2:23" ht="18.75" customHeight="1">
      <c r="B821" s="229"/>
      <c r="C821" s="229"/>
      <c r="D821" s="229"/>
      <c r="E821" s="229"/>
      <c r="F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</row>
    <row r="822" spans="2:23" ht="18.75" customHeight="1">
      <c r="B822" s="229"/>
      <c r="C822" s="229"/>
      <c r="D822" s="229"/>
      <c r="E822" s="229"/>
      <c r="F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</row>
    <row r="823" spans="2:23" ht="18.75" customHeight="1">
      <c r="B823" s="229"/>
      <c r="C823" s="229"/>
      <c r="D823" s="229"/>
      <c r="E823" s="229"/>
      <c r="F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</row>
    <row r="824" spans="2:23" ht="18.75" customHeight="1">
      <c r="B824" s="229"/>
      <c r="C824" s="229"/>
      <c r="D824" s="229"/>
      <c r="E824" s="229"/>
      <c r="F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</row>
    <row r="825" spans="2:23" ht="18.75" customHeight="1">
      <c r="B825" s="229"/>
      <c r="C825" s="229"/>
      <c r="D825" s="229"/>
      <c r="E825" s="229"/>
      <c r="F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</row>
    <row r="826" spans="2:23" ht="18.75" customHeight="1">
      <c r="B826" s="229"/>
      <c r="C826" s="229"/>
      <c r="D826" s="229"/>
      <c r="E826" s="229"/>
      <c r="F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</row>
    <row r="827" spans="2:23" ht="18.75" customHeight="1">
      <c r="B827" s="229"/>
      <c r="C827" s="229"/>
      <c r="D827" s="229"/>
      <c r="E827" s="229"/>
      <c r="F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</row>
    <row r="828" spans="2:23" ht="18.75" customHeight="1">
      <c r="B828" s="229"/>
      <c r="C828" s="229"/>
      <c r="D828" s="229"/>
      <c r="E828" s="229"/>
      <c r="F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</row>
    <row r="829" spans="2:23" ht="18.75" customHeight="1">
      <c r="B829" s="229"/>
      <c r="C829" s="229"/>
      <c r="D829" s="229"/>
      <c r="E829" s="229"/>
      <c r="F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</row>
    <row r="830" spans="2:23" ht="18.75" customHeight="1">
      <c r="B830" s="229"/>
      <c r="C830" s="229"/>
      <c r="D830" s="229"/>
      <c r="E830" s="229"/>
      <c r="F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</row>
    <row r="831" spans="2:23" ht="18.75" customHeight="1">
      <c r="B831" s="229"/>
      <c r="C831" s="229"/>
      <c r="D831" s="229"/>
      <c r="E831" s="229"/>
      <c r="F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</row>
    <row r="832" spans="2:23" ht="18.75" customHeight="1">
      <c r="B832" s="229"/>
      <c r="C832" s="229"/>
      <c r="D832" s="229"/>
      <c r="E832" s="229"/>
      <c r="F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</row>
    <row r="833" spans="2:23" ht="18.75" customHeight="1">
      <c r="B833" s="229"/>
      <c r="C833" s="229"/>
      <c r="D833" s="229"/>
      <c r="E833" s="229"/>
      <c r="F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</row>
    <row r="834" spans="2:23" ht="18.75" customHeight="1">
      <c r="B834" s="229"/>
      <c r="C834" s="229"/>
      <c r="D834" s="229"/>
      <c r="E834" s="229"/>
      <c r="F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</row>
    <row r="835" spans="2:23" ht="18.75" customHeight="1">
      <c r="B835" s="229"/>
      <c r="C835" s="229"/>
      <c r="D835" s="229"/>
      <c r="E835" s="229"/>
      <c r="F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</row>
    <row r="836" spans="2:23" ht="18.75" customHeight="1">
      <c r="B836" s="229"/>
      <c r="C836" s="229"/>
      <c r="D836" s="229"/>
      <c r="E836" s="229"/>
      <c r="F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</row>
    <row r="837" spans="2:23" ht="18.75" customHeight="1">
      <c r="B837" s="229"/>
      <c r="C837" s="229"/>
      <c r="D837" s="229"/>
      <c r="E837" s="229"/>
      <c r="F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</row>
    <row r="838" spans="2:23" ht="18.75" customHeight="1">
      <c r="B838" s="229"/>
      <c r="C838" s="229"/>
      <c r="D838" s="229"/>
      <c r="E838" s="229"/>
      <c r="F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</row>
    <row r="839" spans="2:23" ht="18.75" customHeight="1">
      <c r="B839" s="229"/>
      <c r="C839" s="229"/>
      <c r="D839" s="229"/>
      <c r="E839" s="229"/>
      <c r="F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</row>
    <row r="840" spans="2:23" ht="18.75" customHeight="1">
      <c r="B840" s="229"/>
      <c r="C840" s="229"/>
      <c r="D840" s="229"/>
      <c r="E840" s="229"/>
      <c r="F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</row>
    <row r="841" spans="2:23" ht="18.75" customHeight="1">
      <c r="B841" s="229"/>
      <c r="C841" s="229"/>
      <c r="D841" s="229"/>
      <c r="E841" s="229"/>
      <c r="F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</row>
    <row r="842" spans="2:23" ht="18.75" customHeight="1">
      <c r="B842" s="229"/>
      <c r="C842" s="229"/>
      <c r="D842" s="229"/>
      <c r="E842" s="229"/>
      <c r="F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</row>
    <row r="843" spans="2:23" ht="18.75" customHeight="1">
      <c r="B843" s="229"/>
      <c r="C843" s="229"/>
      <c r="D843" s="229"/>
      <c r="E843" s="229"/>
      <c r="F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</row>
    <row r="844" spans="2:23" ht="18.75" customHeight="1">
      <c r="B844" s="229"/>
      <c r="C844" s="229"/>
      <c r="D844" s="229"/>
      <c r="E844" s="229"/>
      <c r="F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</row>
    <row r="845" spans="2:23" ht="18.75" customHeight="1">
      <c r="B845" s="229"/>
      <c r="C845" s="229"/>
      <c r="D845" s="229"/>
      <c r="E845" s="229"/>
      <c r="F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</row>
    <row r="846" spans="2:23" ht="18.75" customHeight="1">
      <c r="B846" s="229"/>
      <c r="C846" s="229"/>
      <c r="D846" s="229"/>
      <c r="E846" s="229"/>
      <c r="F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</row>
    <row r="847" spans="2:23" ht="18.75" customHeight="1">
      <c r="B847" s="229"/>
      <c r="C847" s="229"/>
      <c r="D847" s="229"/>
      <c r="E847" s="229"/>
      <c r="F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</row>
    <row r="848" spans="2:23" ht="18.75" customHeight="1">
      <c r="B848" s="229"/>
      <c r="C848" s="229"/>
      <c r="D848" s="229"/>
      <c r="E848" s="229"/>
      <c r="F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</row>
    <row r="849" spans="2:23" ht="18.75" customHeight="1">
      <c r="B849" s="229"/>
      <c r="C849" s="229"/>
      <c r="D849" s="229"/>
      <c r="E849" s="229"/>
      <c r="F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</row>
    <row r="850" spans="2:23" ht="18.75" customHeight="1">
      <c r="B850" s="229"/>
      <c r="C850" s="229"/>
      <c r="D850" s="229"/>
      <c r="E850" s="229"/>
      <c r="F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</row>
    <row r="851" spans="2:23" ht="18.75" customHeight="1">
      <c r="B851" s="229"/>
      <c r="C851" s="229"/>
      <c r="D851" s="229"/>
      <c r="E851" s="229"/>
      <c r="F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</row>
    <row r="852" spans="2:23" ht="18.75" customHeight="1">
      <c r="B852" s="229"/>
      <c r="C852" s="229"/>
      <c r="D852" s="229"/>
      <c r="E852" s="229"/>
      <c r="F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</row>
    <row r="853" spans="2:23" ht="18.75" customHeight="1">
      <c r="B853" s="229"/>
      <c r="C853" s="229"/>
      <c r="D853" s="229"/>
      <c r="E853" s="229"/>
      <c r="F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</row>
    <row r="854" spans="2:23" ht="18.75" customHeight="1">
      <c r="B854" s="229"/>
      <c r="C854" s="229"/>
      <c r="D854" s="229"/>
      <c r="E854" s="229"/>
      <c r="F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</row>
    <row r="855" spans="2:23" ht="18.75" customHeight="1">
      <c r="B855" s="229"/>
      <c r="C855" s="229"/>
      <c r="D855" s="229"/>
      <c r="E855" s="229"/>
      <c r="F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</row>
    <row r="856" spans="2:23" ht="18.75" customHeight="1">
      <c r="B856" s="229"/>
      <c r="C856" s="229"/>
      <c r="D856" s="229"/>
      <c r="E856" s="229"/>
      <c r="F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</row>
    <row r="857" spans="2:23" ht="18.75" customHeight="1">
      <c r="B857" s="229"/>
      <c r="C857" s="229"/>
      <c r="D857" s="229"/>
      <c r="E857" s="229"/>
      <c r="F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</row>
    <row r="858" spans="2:23" ht="18.75" customHeight="1">
      <c r="B858" s="229"/>
      <c r="C858" s="229"/>
      <c r="D858" s="229"/>
      <c r="E858" s="229"/>
      <c r="F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</row>
    <row r="859" spans="2:23" ht="18.75" customHeight="1">
      <c r="B859" s="229"/>
      <c r="C859" s="229"/>
      <c r="D859" s="229"/>
      <c r="E859" s="229"/>
      <c r="F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</row>
    <row r="860" spans="2:23" ht="18.75" customHeight="1">
      <c r="B860" s="229"/>
      <c r="C860" s="229"/>
      <c r="D860" s="229"/>
      <c r="E860" s="229"/>
      <c r="F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</row>
    <row r="861" spans="2:23" ht="18.75" customHeight="1">
      <c r="B861" s="229"/>
      <c r="C861" s="229"/>
      <c r="D861" s="229"/>
      <c r="E861" s="229"/>
      <c r="F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</row>
    <row r="862" spans="2:23" ht="18.75" customHeight="1">
      <c r="B862" s="229"/>
      <c r="C862" s="229"/>
      <c r="D862" s="229"/>
      <c r="E862" s="229"/>
      <c r="F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</row>
    <row r="863" spans="2:23" ht="18.75" customHeight="1">
      <c r="B863" s="229"/>
      <c r="C863" s="229"/>
      <c r="D863" s="229"/>
      <c r="E863" s="229"/>
      <c r="F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</row>
    <row r="864" spans="2:23" ht="18.75" customHeight="1">
      <c r="B864" s="229"/>
      <c r="C864" s="229"/>
      <c r="D864" s="229"/>
      <c r="E864" s="229"/>
      <c r="F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</row>
    <row r="865" spans="2:23" ht="18.75" customHeight="1">
      <c r="B865" s="229"/>
      <c r="C865" s="229"/>
      <c r="D865" s="229"/>
      <c r="E865" s="229"/>
      <c r="F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</row>
    <row r="866" spans="2:23" ht="18.75" customHeight="1">
      <c r="B866" s="229"/>
      <c r="C866" s="229"/>
      <c r="D866" s="229"/>
      <c r="E866" s="229"/>
      <c r="F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</row>
    <row r="867" spans="2:23" ht="18.75" customHeight="1">
      <c r="B867" s="229"/>
      <c r="C867" s="229"/>
      <c r="D867" s="229"/>
      <c r="E867" s="229"/>
      <c r="F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</row>
    <row r="868" spans="2:23" ht="18.75" customHeight="1">
      <c r="B868" s="229"/>
      <c r="C868" s="229"/>
      <c r="D868" s="229"/>
      <c r="E868" s="229"/>
      <c r="F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</row>
    <row r="869" spans="2:23" ht="18.75" customHeight="1">
      <c r="B869" s="229"/>
      <c r="C869" s="229"/>
      <c r="D869" s="229"/>
      <c r="E869" s="229"/>
      <c r="F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</row>
    <row r="870" spans="2:23" ht="18.75" customHeight="1">
      <c r="B870" s="229"/>
      <c r="C870" s="229"/>
      <c r="D870" s="229"/>
      <c r="E870" s="229"/>
      <c r="F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</row>
    <row r="871" spans="2:23" ht="18.75" customHeight="1">
      <c r="B871" s="229"/>
      <c r="C871" s="229"/>
      <c r="D871" s="229"/>
      <c r="E871" s="229"/>
      <c r="F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</row>
    <row r="872" spans="2:23" ht="18.75" customHeight="1">
      <c r="B872" s="229"/>
      <c r="C872" s="229"/>
      <c r="D872" s="229"/>
      <c r="E872" s="229"/>
      <c r="F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</row>
    <row r="873" spans="2:23" ht="18.75" customHeight="1">
      <c r="B873" s="229"/>
      <c r="C873" s="229"/>
      <c r="D873" s="229"/>
      <c r="E873" s="229"/>
      <c r="F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</row>
    <row r="874" spans="2:23" ht="18.75" customHeight="1">
      <c r="B874" s="229"/>
      <c r="C874" s="229"/>
      <c r="D874" s="229"/>
      <c r="E874" s="229"/>
      <c r="F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</row>
    <row r="875" spans="2:23" ht="18.75" customHeight="1">
      <c r="B875" s="229"/>
      <c r="C875" s="229"/>
      <c r="D875" s="229"/>
      <c r="E875" s="229"/>
      <c r="F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</row>
    <row r="876" spans="2:23" ht="18.75" customHeight="1">
      <c r="B876" s="229"/>
      <c r="C876" s="229"/>
      <c r="D876" s="229"/>
      <c r="E876" s="229"/>
      <c r="F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</row>
    <row r="877" spans="2:23" ht="18.75" customHeight="1">
      <c r="B877" s="229"/>
      <c r="C877" s="229"/>
      <c r="D877" s="229"/>
      <c r="E877" s="229"/>
      <c r="F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</row>
    <row r="878" spans="2:23" ht="18.75" customHeight="1">
      <c r="B878" s="229"/>
      <c r="C878" s="229"/>
      <c r="D878" s="229"/>
      <c r="E878" s="229"/>
      <c r="F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</row>
    <row r="879" spans="2:23" ht="18.75" customHeight="1">
      <c r="B879" s="229"/>
      <c r="C879" s="229"/>
      <c r="D879" s="229"/>
      <c r="E879" s="229"/>
      <c r="F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</row>
    <row r="880" spans="2:23" ht="18.75" customHeight="1">
      <c r="B880" s="229"/>
      <c r="C880" s="229"/>
      <c r="D880" s="229"/>
      <c r="E880" s="229"/>
      <c r="F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</row>
    <row r="881" spans="2:23" ht="18.75" customHeight="1">
      <c r="B881" s="229"/>
      <c r="C881" s="229"/>
      <c r="D881" s="229"/>
      <c r="E881" s="229"/>
      <c r="F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</row>
    <row r="882" spans="2:23" ht="18.75" customHeight="1">
      <c r="B882" s="229"/>
      <c r="C882" s="229"/>
      <c r="D882" s="229"/>
      <c r="E882" s="229"/>
      <c r="F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</row>
    <row r="883" spans="2:23" ht="18.75" customHeight="1">
      <c r="B883" s="229"/>
      <c r="C883" s="229"/>
      <c r="D883" s="229"/>
      <c r="E883" s="229"/>
      <c r="F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</row>
    <row r="884" spans="2:23" ht="18.75" customHeight="1">
      <c r="B884" s="229"/>
      <c r="C884" s="229"/>
      <c r="D884" s="229"/>
      <c r="E884" s="229"/>
      <c r="F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</row>
    <row r="885" spans="2:23" ht="18.75" customHeight="1">
      <c r="B885" s="229"/>
      <c r="C885" s="229"/>
      <c r="D885" s="229"/>
      <c r="E885" s="229"/>
      <c r="F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</row>
    <row r="886" spans="2:23" ht="18.75" customHeight="1">
      <c r="B886" s="229"/>
      <c r="C886" s="229"/>
      <c r="D886" s="229"/>
      <c r="E886" s="229"/>
      <c r="F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</row>
    <row r="887" spans="2:23" ht="18.75" customHeight="1">
      <c r="B887" s="229"/>
      <c r="C887" s="229"/>
      <c r="D887" s="229"/>
      <c r="E887" s="229"/>
      <c r="F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</row>
    <row r="888" spans="2:23" ht="18.75" customHeight="1">
      <c r="B888" s="229"/>
      <c r="C888" s="229"/>
      <c r="D888" s="229"/>
      <c r="E888" s="229"/>
      <c r="F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</row>
    <row r="889" spans="2:23" ht="18.75" customHeight="1">
      <c r="B889" s="229"/>
      <c r="C889" s="229"/>
      <c r="D889" s="229"/>
      <c r="E889" s="229"/>
      <c r="F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</row>
    <row r="890" spans="2:23" ht="18.75" customHeight="1">
      <c r="B890" s="229"/>
      <c r="C890" s="229"/>
      <c r="D890" s="229"/>
      <c r="E890" s="229"/>
      <c r="F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</row>
    <row r="891" spans="2:23" ht="18.75" customHeight="1">
      <c r="B891" s="229"/>
      <c r="C891" s="229"/>
      <c r="D891" s="229"/>
      <c r="E891" s="229"/>
      <c r="F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</row>
    <row r="892" spans="2:23" ht="18.75" customHeight="1">
      <c r="B892" s="229"/>
      <c r="C892" s="229"/>
      <c r="D892" s="229"/>
      <c r="E892" s="229"/>
      <c r="F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</row>
    <row r="893" spans="2:23" ht="18.75" customHeight="1">
      <c r="B893" s="229"/>
      <c r="C893" s="229"/>
      <c r="D893" s="229"/>
      <c r="E893" s="229"/>
      <c r="F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</row>
    <row r="894" spans="2:23" ht="18.75" customHeight="1">
      <c r="B894" s="229"/>
      <c r="C894" s="229"/>
      <c r="D894" s="229"/>
      <c r="E894" s="229"/>
      <c r="F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</row>
    <row r="895" spans="2:23" ht="18.75" customHeight="1">
      <c r="B895" s="229"/>
      <c r="C895" s="229"/>
      <c r="D895" s="229"/>
      <c r="E895" s="229"/>
      <c r="F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</row>
    <row r="896" spans="2:23" ht="18.75" customHeight="1">
      <c r="B896" s="229"/>
      <c r="C896" s="229"/>
      <c r="D896" s="229"/>
      <c r="E896" s="229"/>
      <c r="F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</row>
    <row r="897" spans="2:23" ht="18.75" customHeight="1">
      <c r="B897" s="229"/>
      <c r="C897" s="229"/>
      <c r="D897" s="229"/>
      <c r="E897" s="229"/>
      <c r="F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</row>
    <row r="898" spans="2:23" ht="18.75" customHeight="1">
      <c r="B898" s="229"/>
      <c r="C898" s="229"/>
      <c r="D898" s="229"/>
      <c r="E898" s="229"/>
      <c r="F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</row>
    <row r="899" spans="2:23" ht="18.75" customHeight="1">
      <c r="B899" s="229"/>
      <c r="C899" s="229"/>
      <c r="D899" s="229"/>
      <c r="E899" s="229"/>
      <c r="F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</row>
    <row r="900" spans="2:23" ht="18.75" customHeight="1">
      <c r="B900" s="229"/>
      <c r="C900" s="229"/>
      <c r="D900" s="229"/>
      <c r="E900" s="229"/>
      <c r="F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</row>
    <row r="901" spans="2:23" ht="18.75" customHeight="1">
      <c r="B901" s="229"/>
      <c r="C901" s="229"/>
      <c r="D901" s="229"/>
      <c r="E901" s="229"/>
      <c r="F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</row>
    <row r="902" spans="2:23" ht="18.75" customHeight="1">
      <c r="B902" s="229"/>
      <c r="C902" s="229"/>
      <c r="D902" s="229"/>
      <c r="E902" s="229"/>
      <c r="F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</row>
    <row r="903" spans="2:23" ht="18.75" customHeight="1">
      <c r="B903" s="229"/>
      <c r="C903" s="229"/>
      <c r="D903" s="229"/>
      <c r="E903" s="229"/>
      <c r="F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</row>
    <row r="904" spans="2:23" ht="18.75" customHeight="1">
      <c r="B904" s="229"/>
      <c r="C904" s="229"/>
      <c r="D904" s="229"/>
      <c r="E904" s="229"/>
      <c r="F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</row>
    <row r="905" spans="2:23" ht="18.75" customHeight="1">
      <c r="B905" s="229"/>
      <c r="C905" s="229"/>
      <c r="D905" s="229"/>
      <c r="E905" s="229"/>
      <c r="F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</row>
    <row r="906" spans="2:23" ht="18.75" customHeight="1">
      <c r="B906" s="229"/>
      <c r="C906" s="229"/>
      <c r="D906" s="229"/>
      <c r="E906" s="229"/>
      <c r="F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</row>
    <row r="907" spans="2:23" ht="18.75" customHeight="1">
      <c r="B907" s="229"/>
      <c r="C907" s="229"/>
      <c r="D907" s="229"/>
      <c r="E907" s="229"/>
      <c r="F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</row>
    <row r="908" spans="2:23" ht="18.75" customHeight="1">
      <c r="B908" s="229"/>
      <c r="C908" s="229"/>
      <c r="D908" s="229"/>
      <c r="E908" s="229"/>
      <c r="F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</row>
    <row r="909" spans="2:23" ht="18.75" customHeight="1">
      <c r="B909" s="229"/>
      <c r="C909" s="229"/>
      <c r="D909" s="229"/>
      <c r="E909" s="229"/>
      <c r="F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</row>
    <row r="910" spans="2:23" ht="18.75" customHeight="1">
      <c r="B910" s="229"/>
      <c r="C910" s="229"/>
      <c r="D910" s="229"/>
      <c r="E910" s="229"/>
      <c r="F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</row>
    <row r="911" spans="2:23" ht="18.75" customHeight="1">
      <c r="B911" s="229"/>
      <c r="C911" s="229"/>
      <c r="D911" s="229"/>
      <c r="E911" s="229"/>
      <c r="F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</row>
    <row r="912" spans="2:23" ht="18.75" customHeight="1">
      <c r="B912" s="229"/>
      <c r="C912" s="229"/>
      <c r="D912" s="229"/>
      <c r="E912" s="229"/>
      <c r="F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</row>
    <row r="913" spans="2:23" ht="18.75" customHeight="1">
      <c r="B913" s="229"/>
      <c r="C913" s="229"/>
      <c r="D913" s="229"/>
      <c r="E913" s="229"/>
      <c r="F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</row>
    <row r="914" spans="2:23" ht="18.75" customHeight="1">
      <c r="B914" s="229"/>
      <c r="C914" s="229"/>
      <c r="D914" s="229"/>
      <c r="E914" s="229"/>
      <c r="F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</row>
    <row r="915" spans="2:23" ht="18.75" customHeight="1">
      <c r="B915" s="229"/>
      <c r="C915" s="229"/>
      <c r="D915" s="229"/>
      <c r="E915" s="229"/>
      <c r="F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</row>
    <row r="916" spans="2:23" ht="18.75" customHeight="1">
      <c r="B916" s="229"/>
      <c r="C916" s="229"/>
      <c r="D916" s="229"/>
      <c r="E916" s="229"/>
      <c r="F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</row>
    <row r="917" spans="2:23" ht="18.75" customHeight="1">
      <c r="B917" s="229"/>
      <c r="C917" s="229"/>
      <c r="D917" s="229"/>
      <c r="E917" s="229"/>
      <c r="F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</row>
    <row r="918" spans="2:23" ht="18.75" customHeight="1">
      <c r="B918" s="229"/>
      <c r="C918" s="229"/>
      <c r="D918" s="229"/>
      <c r="E918" s="229"/>
      <c r="F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</row>
    <row r="919" spans="2:23" ht="18.75" customHeight="1">
      <c r="B919" s="229"/>
      <c r="C919" s="229"/>
      <c r="D919" s="229"/>
      <c r="E919" s="229"/>
      <c r="F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</row>
    <row r="920" spans="2:23" ht="18.75" customHeight="1">
      <c r="B920" s="229"/>
      <c r="C920" s="229"/>
      <c r="D920" s="229"/>
      <c r="E920" s="229"/>
      <c r="F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</row>
    <row r="921" spans="2:23" ht="18.75" customHeight="1">
      <c r="B921" s="229"/>
      <c r="C921" s="229"/>
      <c r="D921" s="229"/>
      <c r="E921" s="229"/>
      <c r="F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</row>
    <row r="922" spans="2:23" ht="18.75" customHeight="1">
      <c r="B922" s="229"/>
      <c r="C922" s="229"/>
      <c r="D922" s="229"/>
      <c r="E922" s="229"/>
      <c r="F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</row>
    <row r="923" spans="2:23" ht="18.75" customHeight="1">
      <c r="B923" s="229"/>
      <c r="C923" s="229"/>
      <c r="D923" s="229"/>
      <c r="E923" s="229"/>
      <c r="F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</row>
    <row r="924" spans="2:23" ht="18.75" customHeight="1">
      <c r="B924" s="229"/>
      <c r="C924" s="229"/>
      <c r="D924" s="229"/>
      <c r="E924" s="229"/>
      <c r="F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</row>
    <row r="925" spans="2:23" ht="18.75" customHeight="1">
      <c r="B925" s="229"/>
      <c r="C925" s="229"/>
      <c r="D925" s="229"/>
      <c r="E925" s="229"/>
      <c r="F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</row>
    <row r="926" spans="2:23" ht="18.75" customHeight="1">
      <c r="B926" s="229"/>
      <c r="C926" s="229"/>
      <c r="D926" s="229"/>
      <c r="E926" s="229"/>
      <c r="F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</row>
    <row r="927" spans="2:23" ht="18.75" customHeight="1">
      <c r="B927" s="229"/>
      <c r="C927" s="229"/>
      <c r="D927" s="229"/>
      <c r="E927" s="229"/>
      <c r="F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</row>
    <row r="928" spans="2:23" ht="18.75" customHeight="1">
      <c r="B928" s="229"/>
      <c r="C928" s="229"/>
      <c r="D928" s="229"/>
      <c r="E928" s="229"/>
      <c r="F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</row>
    <row r="929" spans="2:23" ht="18.75" customHeight="1">
      <c r="B929" s="229"/>
      <c r="C929" s="229"/>
      <c r="D929" s="229"/>
      <c r="E929" s="229"/>
      <c r="F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</row>
    <row r="930" spans="2:23" ht="18.75" customHeight="1">
      <c r="B930" s="229"/>
      <c r="C930" s="229"/>
      <c r="D930" s="229"/>
      <c r="E930" s="229"/>
      <c r="F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</row>
    <row r="931" spans="2:23" ht="18.75" customHeight="1">
      <c r="B931" s="229"/>
      <c r="C931" s="229"/>
      <c r="D931" s="229"/>
      <c r="E931" s="229"/>
      <c r="F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</row>
    <row r="932" spans="2:23" ht="18.75" customHeight="1">
      <c r="B932" s="229"/>
      <c r="C932" s="229"/>
      <c r="D932" s="229"/>
      <c r="E932" s="229"/>
      <c r="F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</row>
    <row r="933" spans="2:23" ht="18.75" customHeight="1">
      <c r="B933" s="229"/>
      <c r="C933" s="229"/>
      <c r="D933" s="229"/>
      <c r="E933" s="229"/>
      <c r="F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</row>
    <row r="934" spans="2:23" ht="18.75" customHeight="1">
      <c r="B934" s="229"/>
      <c r="C934" s="229"/>
      <c r="D934" s="229"/>
      <c r="E934" s="229"/>
      <c r="F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</row>
    <row r="935" spans="2:23" ht="18.75" customHeight="1">
      <c r="B935" s="229"/>
      <c r="C935" s="229"/>
      <c r="D935" s="229"/>
      <c r="E935" s="229"/>
      <c r="F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</row>
    <row r="936" spans="2:23" ht="18.75" customHeight="1">
      <c r="B936" s="229"/>
      <c r="C936" s="229"/>
      <c r="D936" s="229"/>
      <c r="E936" s="229"/>
      <c r="F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</row>
    <row r="937" spans="2:23" ht="18.75" customHeight="1">
      <c r="B937" s="229"/>
      <c r="C937" s="229"/>
      <c r="D937" s="229"/>
      <c r="E937" s="229"/>
      <c r="F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</row>
    <row r="938" spans="2:23" ht="18.75" customHeight="1">
      <c r="B938" s="229"/>
      <c r="C938" s="229"/>
      <c r="D938" s="229"/>
      <c r="E938" s="229"/>
      <c r="F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</row>
    <row r="939" spans="2:23" ht="18.75" customHeight="1">
      <c r="B939" s="229"/>
      <c r="C939" s="229"/>
      <c r="D939" s="229"/>
      <c r="E939" s="229"/>
      <c r="F939" s="229"/>
      <c r="J939" s="229"/>
      <c r="K939" s="229"/>
      <c r="L939" s="229"/>
      <c r="M939" s="229"/>
      <c r="N939" s="229"/>
      <c r="O939" s="229"/>
      <c r="P939" s="229"/>
      <c r="Q939" s="229"/>
      <c r="R939" s="229"/>
      <c r="S939" s="229"/>
      <c r="T939" s="229"/>
      <c r="U939" s="229"/>
      <c r="V939" s="229"/>
      <c r="W939" s="229"/>
    </row>
    <row r="940" spans="2:23" ht="18.75" customHeight="1">
      <c r="B940" s="229"/>
      <c r="C940" s="229"/>
      <c r="D940" s="229"/>
      <c r="E940" s="229"/>
      <c r="F940" s="229"/>
      <c r="J940" s="229"/>
      <c r="K940" s="229"/>
      <c r="L940" s="229"/>
      <c r="M940" s="229"/>
      <c r="N940" s="229"/>
      <c r="O940" s="229"/>
      <c r="P940" s="229"/>
      <c r="Q940" s="229"/>
      <c r="R940" s="229"/>
      <c r="S940" s="229"/>
      <c r="T940" s="229"/>
      <c r="U940" s="229"/>
      <c r="V940" s="229"/>
      <c r="W940" s="229"/>
    </row>
    <row r="941" spans="2:23" ht="18.75" customHeight="1">
      <c r="B941" s="229"/>
      <c r="C941" s="229"/>
      <c r="D941" s="229"/>
      <c r="E941" s="229"/>
      <c r="F941" s="229"/>
      <c r="J941" s="229"/>
      <c r="K941" s="229"/>
      <c r="L941" s="229"/>
      <c r="M941" s="229"/>
      <c r="N941" s="229"/>
      <c r="O941" s="229"/>
      <c r="P941" s="229"/>
      <c r="Q941" s="229"/>
      <c r="R941" s="229"/>
      <c r="S941" s="229"/>
      <c r="T941" s="229"/>
      <c r="U941" s="229"/>
      <c r="V941" s="229"/>
      <c r="W941" s="229"/>
    </row>
    <row r="942" spans="2:23" ht="18.75" customHeight="1">
      <c r="B942" s="229"/>
      <c r="C942" s="229"/>
      <c r="D942" s="229"/>
      <c r="E942" s="229"/>
      <c r="F942" s="229"/>
      <c r="J942" s="229"/>
      <c r="K942" s="229"/>
      <c r="L942" s="229"/>
      <c r="M942" s="229"/>
      <c r="N942" s="229"/>
      <c r="O942" s="229"/>
      <c r="P942" s="229"/>
      <c r="Q942" s="229"/>
      <c r="R942" s="229"/>
      <c r="S942" s="229"/>
      <c r="T942" s="229"/>
      <c r="U942" s="229"/>
      <c r="V942" s="229"/>
      <c r="W942" s="229"/>
    </row>
    <row r="943" spans="2:23" ht="18.75" customHeight="1">
      <c r="B943" s="229"/>
      <c r="C943" s="229"/>
      <c r="D943" s="229"/>
      <c r="E943" s="229"/>
      <c r="F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  <c r="T943" s="229"/>
      <c r="U943" s="229"/>
      <c r="V943" s="229"/>
      <c r="W943" s="229"/>
    </row>
    <row r="944" spans="2:23" ht="18.75" customHeight="1">
      <c r="B944" s="229"/>
      <c r="C944" s="229"/>
      <c r="D944" s="229"/>
      <c r="E944" s="229"/>
      <c r="F944" s="229"/>
      <c r="J944" s="229"/>
      <c r="K944" s="229"/>
      <c r="L944" s="229"/>
      <c r="M944" s="229"/>
      <c r="N944" s="229"/>
      <c r="O944" s="229"/>
      <c r="P944" s="229"/>
      <c r="Q944" s="229"/>
      <c r="R944" s="229"/>
      <c r="S944" s="229"/>
      <c r="T944" s="229"/>
      <c r="U944" s="229"/>
      <c r="V944" s="229"/>
      <c r="W944" s="229"/>
    </row>
    <row r="945" spans="2:23" ht="18.75" customHeight="1">
      <c r="B945" s="229"/>
      <c r="C945" s="229"/>
      <c r="D945" s="229"/>
      <c r="E945" s="229"/>
      <c r="F945" s="229"/>
      <c r="J945" s="229"/>
      <c r="K945" s="229"/>
      <c r="L945" s="229"/>
      <c r="M945" s="229"/>
      <c r="N945" s="229"/>
      <c r="O945" s="229"/>
      <c r="P945" s="229"/>
      <c r="Q945" s="229"/>
      <c r="R945" s="229"/>
      <c r="S945" s="229"/>
      <c r="T945" s="229"/>
      <c r="U945" s="229"/>
      <c r="V945" s="229"/>
      <c r="W945" s="229"/>
    </row>
    <row r="946" spans="2:23" ht="18.75" customHeight="1">
      <c r="B946" s="229"/>
      <c r="C946" s="229"/>
      <c r="D946" s="229"/>
      <c r="E946" s="229"/>
      <c r="F946" s="229"/>
      <c r="J946" s="229"/>
      <c r="K946" s="229"/>
      <c r="L946" s="229"/>
      <c r="M946" s="229"/>
      <c r="N946" s="229"/>
      <c r="O946" s="229"/>
      <c r="P946" s="229"/>
      <c r="Q946" s="229"/>
      <c r="R946" s="229"/>
      <c r="S946" s="229"/>
      <c r="T946" s="229"/>
      <c r="U946" s="229"/>
      <c r="V946" s="229"/>
      <c r="W946" s="229"/>
    </row>
    <row r="947" spans="2:23" ht="18.75" customHeight="1">
      <c r="B947" s="229"/>
      <c r="C947" s="229"/>
      <c r="D947" s="229"/>
      <c r="E947" s="229"/>
      <c r="F947" s="229"/>
      <c r="J947" s="229"/>
      <c r="K947" s="229"/>
      <c r="L947" s="229"/>
      <c r="M947" s="229"/>
      <c r="N947" s="229"/>
      <c r="O947" s="229"/>
      <c r="P947" s="229"/>
      <c r="Q947" s="229"/>
      <c r="R947" s="229"/>
      <c r="S947" s="229"/>
      <c r="T947" s="229"/>
      <c r="U947" s="229"/>
      <c r="V947" s="229"/>
      <c r="W947" s="229"/>
    </row>
    <row r="948" spans="2:23" ht="18.75" customHeight="1">
      <c r="B948" s="229"/>
      <c r="C948" s="229"/>
      <c r="D948" s="229"/>
      <c r="E948" s="229"/>
      <c r="F948" s="229"/>
      <c r="J948" s="229"/>
      <c r="K948" s="229"/>
      <c r="L948" s="229"/>
      <c r="M948" s="229"/>
      <c r="N948" s="229"/>
      <c r="O948" s="229"/>
      <c r="P948" s="229"/>
      <c r="Q948" s="229"/>
      <c r="R948" s="229"/>
      <c r="S948" s="229"/>
      <c r="T948" s="229"/>
      <c r="U948" s="229"/>
      <c r="V948" s="229"/>
      <c r="W948" s="229"/>
    </row>
    <row r="949" spans="2:23" ht="18.75" customHeight="1">
      <c r="B949" s="229"/>
      <c r="C949" s="229"/>
      <c r="D949" s="229"/>
      <c r="E949" s="229"/>
      <c r="F949" s="229"/>
      <c r="J949" s="229"/>
      <c r="K949" s="229"/>
      <c r="L949" s="229"/>
      <c r="M949" s="229"/>
      <c r="N949" s="229"/>
      <c r="O949" s="229"/>
      <c r="P949" s="229"/>
      <c r="Q949" s="229"/>
      <c r="R949" s="229"/>
      <c r="S949" s="229"/>
      <c r="T949" s="229"/>
      <c r="U949" s="229"/>
      <c r="V949" s="229"/>
      <c r="W949" s="229"/>
    </row>
    <row r="950" spans="2:23" ht="18.75" customHeight="1">
      <c r="B950" s="229"/>
      <c r="C950" s="229"/>
      <c r="D950" s="229"/>
      <c r="E950" s="229"/>
      <c r="F950" s="229"/>
      <c r="J950" s="229"/>
      <c r="K950" s="229"/>
      <c r="L950" s="229"/>
      <c r="M950" s="229"/>
      <c r="N950" s="229"/>
      <c r="O950" s="229"/>
      <c r="P950" s="229"/>
      <c r="Q950" s="229"/>
      <c r="R950" s="229"/>
      <c r="S950" s="229"/>
      <c r="T950" s="229"/>
      <c r="U950" s="229"/>
      <c r="V950" s="229"/>
      <c r="W950" s="229"/>
    </row>
    <row r="951" spans="2:23" ht="18.75" customHeight="1">
      <c r="B951" s="229"/>
      <c r="C951" s="229"/>
      <c r="D951" s="229"/>
      <c r="E951" s="229"/>
      <c r="F951" s="229"/>
      <c r="J951" s="229"/>
      <c r="K951" s="229"/>
      <c r="L951" s="229"/>
      <c r="M951" s="229"/>
      <c r="N951" s="229"/>
      <c r="O951" s="229"/>
      <c r="P951" s="229"/>
      <c r="Q951" s="229"/>
      <c r="R951" s="229"/>
      <c r="S951" s="229"/>
      <c r="T951" s="229"/>
      <c r="U951" s="229"/>
      <c r="V951" s="229"/>
      <c r="W951" s="229"/>
    </row>
    <row r="952" spans="2:23" ht="18.75" customHeight="1">
      <c r="B952" s="229"/>
      <c r="C952" s="229"/>
      <c r="D952" s="229"/>
      <c r="E952" s="229"/>
      <c r="F952" s="229"/>
      <c r="J952" s="229"/>
      <c r="K952" s="229"/>
      <c r="L952" s="229"/>
      <c r="M952" s="229"/>
      <c r="N952" s="229"/>
      <c r="O952" s="229"/>
      <c r="P952" s="229"/>
      <c r="Q952" s="229"/>
      <c r="R952" s="229"/>
      <c r="S952" s="229"/>
      <c r="T952" s="229"/>
      <c r="U952" s="229"/>
      <c r="V952" s="229"/>
      <c r="W952" s="229"/>
    </row>
    <row r="953" spans="2:23" ht="18.75" customHeight="1">
      <c r="B953" s="229"/>
      <c r="C953" s="229"/>
      <c r="D953" s="229"/>
      <c r="E953" s="229"/>
      <c r="F953" s="229"/>
      <c r="J953" s="229"/>
      <c r="K953" s="229"/>
      <c r="L953" s="229"/>
      <c r="M953" s="229"/>
      <c r="N953" s="229"/>
      <c r="O953" s="229"/>
      <c r="P953" s="229"/>
      <c r="Q953" s="229"/>
      <c r="R953" s="229"/>
      <c r="S953" s="229"/>
      <c r="T953" s="229"/>
      <c r="U953" s="229"/>
      <c r="V953" s="229"/>
      <c r="W953" s="229"/>
    </row>
    <row r="954" spans="2:23" ht="18.75" customHeight="1">
      <c r="B954" s="229"/>
      <c r="C954" s="229"/>
      <c r="D954" s="229"/>
      <c r="E954" s="229"/>
      <c r="F954" s="229"/>
      <c r="J954" s="229"/>
      <c r="K954" s="229"/>
      <c r="L954" s="229"/>
      <c r="M954" s="229"/>
      <c r="N954" s="229"/>
      <c r="O954" s="229"/>
      <c r="P954" s="229"/>
      <c r="Q954" s="229"/>
      <c r="R954" s="229"/>
      <c r="S954" s="229"/>
      <c r="T954" s="229"/>
      <c r="U954" s="229"/>
      <c r="V954" s="229"/>
      <c r="W954" s="229"/>
    </row>
    <row r="955" spans="2:23" ht="18.75" customHeight="1">
      <c r="B955" s="229"/>
      <c r="C955" s="229"/>
      <c r="D955" s="229"/>
      <c r="E955" s="229"/>
      <c r="F955" s="229"/>
      <c r="J955" s="229"/>
      <c r="K955" s="229"/>
      <c r="L955" s="229"/>
      <c r="M955" s="229"/>
      <c r="N955" s="229"/>
      <c r="O955" s="229"/>
      <c r="P955" s="229"/>
      <c r="Q955" s="229"/>
      <c r="R955" s="229"/>
      <c r="S955" s="229"/>
      <c r="T955" s="229"/>
      <c r="U955" s="229"/>
      <c r="V955" s="229"/>
      <c r="W955" s="229"/>
    </row>
    <row r="956" spans="2:23" ht="18.75" customHeight="1">
      <c r="B956" s="229"/>
      <c r="C956" s="229"/>
      <c r="D956" s="229"/>
      <c r="E956" s="229"/>
      <c r="F956" s="229"/>
      <c r="J956" s="229"/>
      <c r="K956" s="229"/>
      <c r="L956" s="229"/>
      <c r="M956" s="229"/>
      <c r="N956" s="229"/>
      <c r="O956" s="229"/>
      <c r="P956" s="229"/>
      <c r="Q956" s="229"/>
      <c r="R956" s="229"/>
      <c r="S956" s="229"/>
      <c r="T956" s="229"/>
      <c r="U956" s="229"/>
      <c r="V956" s="229"/>
      <c r="W956" s="229"/>
    </row>
    <row r="957" spans="2:23" ht="18.75" customHeight="1">
      <c r="B957" s="229"/>
      <c r="C957" s="229"/>
      <c r="D957" s="229"/>
      <c r="E957" s="229"/>
      <c r="F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  <c r="U957" s="229"/>
      <c r="V957" s="229"/>
      <c r="W957" s="229"/>
    </row>
    <row r="958" spans="2:23" ht="18.75" customHeight="1">
      <c r="B958" s="229"/>
      <c r="C958" s="229"/>
      <c r="D958" s="229"/>
      <c r="E958" s="229"/>
      <c r="F958" s="229"/>
      <c r="J958" s="229"/>
      <c r="K958" s="229"/>
      <c r="L958" s="229"/>
      <c r="M958" s="229"/>
      <c r="N958" s="229"/>
      <c r="O958" s="229"/>
      <c r="P958" s="229"/>
      <c r="Q958" s="229"/>
      <c r="R958" s="229"/>
      <c r="S958" s="229"/>
      <c r="T958" s="229"/>
      <c r="U958" s="229"/>
      <c r="V958" s="229"/>
      <c r="W958" s="229"/>
    </row>
    <row r="959" spans="2:23" ht="18.75" customHeight="1">
      <c r="B959" s="229"/>
      <c r="C959" s="229"/>
      <c r="D959" s="229"/>
      <c r="E959" s="229"/>
      <c r="F959" s="229"/>
      <c r="J959" s="229"/>
      <c r="K959" s="229"/>
      <c r="L959" s="229"/>
      <c r="M959" s="229"/>
      <c r="N959" s="229"/>
      <c r="O959" s="229"/>
      <c r="P959" s="229"/>
      <c r="Q959" s="229"/>
      <c r="R959" s="229"/>
      <c r="S959" s="229"/>
      <c r="T959" s="229"/>
      <c r="U959" s="229"/>
      <c r="V959" s="229"/>
      <c r="W959" s="229"/>
    </row>
    <row r="960" spans="2:23" ht="18.75" customHeight="1">
      <c r="B960" s="229"/>
      <c r="C960" s="229"/>
      <c r="D960" s="229"/>
      <c r="E960" s="229"/>
      <c r="F960" s="229"/>
      <c r="J960" s="229"/>
      <c r="K960" s="229"/>
      <c r="L960" s="229"/>
      <c r="M960" s="229"/>
      <c r="N960" s="229"/>
      <c r="O960" s="229"/>
      <c r="P960" s="229"/>
      <c r="Q960" s="229"/>
      <c r="R960" s="229"/>
      <c r="S960" s="229"/>
      <c r="T960" s="229"/>
      <c r="U960" s="229"/>
      <c r="V960" s="229"/>
      <c r="W960" s="229"/>
    </row>
    <row r="961" spans="2:23" ht="18.75" customHeight="1">
      <c r="B961" s="229"/>
      <c r="C961" s="229"/>
      <c r="D961" s="229"/>
      <c r="E961" s="229"/>
      <c r="F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  <c r="U961" s="229"/>
      <c r="V961" s="229"/>
      <c r="W961" s="229"/>
    </row>
    <row r="962" spans="2:23" ht="18.75" customHeight="1">
      <c r="B962" s="229"/>
      <c r="C962" s="229"/>
      <c r="D962" s="229"/>
      <c r="E962" s="229"/>
      <c r="F962" s="229"/>
      <c r="J962" s="229"/>
      <c r="K962" s="229"/>
      <c r="L962" s="229"/>
      <c r="M962" s="229"/>
      <c r="N962" s="229"/>
      <c r="O962" s="229"/>
      <c r="P962" s="229"/>
      <c r="Q962" s="229"/>
      <c r="R962" s="229"/>
      <c r="S962" s="229"/>
      <c r="T962" s="229"/>
      <c r="U962" s="229"/>
      <c r="V962" s="229"/>
      <c r="W962" s="229"/>
    </row>
    <row r="963" spans="2:23" ht="18.75" customHeight="1">
      <c r="B963" s="229"/>
      <c r="C963" s="229"/>
      <c r="D963" s="229"/>
      <c r="E963" s="229"/>
      <c r="F963" s="229"/>
      <c r="J963" s="229"/>
      <c r="K963" s="229"/>
      <c r="L963" s="229"/>
      <c r="M963" s="229"/>
      <c r="N963" s="229"/>
      <c r="O963" s="229"/>
      <c r="P963" s="229"/>
      <c r="Q963" s="229"/>
      <c r="R963" s="229"/>
      <c r="S963" s="229"/>
      <c r="T963" s="229"/>
      <c r="U963" s="229"/>
      <c r="V963" s="229"/>
      <c r="W963" s="229"/>
    </row>
    <row r="964" spans="2:23" ht="18.75" customHeight="1">
      <c r="B964" s="229"/>
      <c r="C964" s="229"/>
      <c r="D964" s="229"/>
      <c r="E964" s="229"/>
      <c r="F964" s="229"/>
      <c r="J964" s="229"/>
      <c r="K964" s="229"/>
      <c r="L964" s="229"/>
      <c r="M964" s="229"/>
      <c r="N964" s="229"/>
      <c r="O964" s="229"/>
      <c r="P964" s="229"/>
      <c r="Q964" s="229"/>
      <c r="R964" s="229"/>
      <c r="S964" s="229"/>
      <c r="T964" s="229"/>
      <c r="U964" s="229"/>
      <c r="V964" s="229"/>
      <c r="W964" s="229"/>
    </row>
    <row r="965" spans="2:23" ht="18.75" customHeight="1">
      <c r="B965" s="229"/>
      <c r="C965" s="229"/>
      <c r="D965" s="229"/>
      <c r="E965" s="229"/>
      <c r="F965" s="229"/>
      <c r="J965" s="229"/>
      <c r="K965" s="229"/>
      <c r="L965" s="229"/>
      <c r="M965" s="229"/>
      <c r="N965" s="229"/>
      <c r="O965" s="229"/>
      <c r="P965" s="229"/>
      <c r="Q965" s="229"/>
      <c r="R965" s="229"/>
      <c r="S965" s="229"/>
      <c r="T965" s="229"/>
      <c r="U965" s="229"/>
      <c r="V965" s="229"/>
      <c r="W965" s="229"/>
    </row>
    <row r="966" spans="2:23" ht="18.75" customHeight="1">
      <c r="B966" s="229"/>
      <c r="C966" s="229"/>
      <c r="D966" s="229"/>
      <c r="E966" s="229"/>
      <c r="F966" s="229"/>
      <c r="J966" s="229"/>
      <c r="K966" s="229"/>
      <c r="L966" s="229"/>
      <c r="M966" s="229"/>
      <c r="N966" s="229"/>
      <c r="O966" s="229"/>
      <c r="P966" s="229"/>
      <c r="Q966" s="229"/>
      <c r="R966" s="229"/>
      <c r="S966" s="229"/>
      <c r="T966" s="229"/>
      <c r="U966" s="229"/>
      <c r="V966" s="229"/>
      <c r="W966" s="229"/>
    </row>
    <row r="967" spans="2:23" ht="18.75" customHeight="1">
      <c r="B967" s="229"/>
      <c r="C967" s="229"/>
      <c r="D967" s="229"/>
      <c r="E967" s="229"/>
      <c r="F967" s="229"/>
      <c r="J967" s="229"/>
      <c r="K967" s="229"/>
      <c r="L967" s="229"/>
      <c r="M967" s="229"/>
      <c r="N967" s="229"/>
      <c r="O967" s="229"/>
      <c r="P967" s="229"/>
      <c r="Q967" s="229"/>
      <c r="R967" s="229"/>
      <c r="S967" s="229"/>
      <c r="T967" s="229"/>
      <c r="U967" s="229"/>
      <c r="V967" s="229"/>
      <c r="W967" s="229"/>
    </row>
    <row r="968" spans="2:23" ht="18.75" customHeight="1">
      <c r="B968" s="229"/>
      <c r="C968" s="229"/>
      <c r="D968" s="229"/>
      <c r="E968" s="229"/>
      <c r="F968" s="229"/>
      <c r="J968" s="229"/>
      <c r="K968" s="229"/>
      <c r="L968" s="229"/>
      <c r="M968" s="229"/>
      <c r="N968" s="229"/>
      <c r="O968" s="229"/>
      <c r="P968" s="229"/>
      <c r="Q968" s="229"/>
      <c r="R968" s="229"/>
      <c r="S968" s="229"/>
      <c r="T968" s="229"/>
      <c r="U968" s="229"/>
      <c r="V968" s="229"/>
      <c r="W968" s="229"/>
    </row>
    <row r="969" spans="2:23" ht="18.75" customHeight="1">
      <c r="B969" s="229"/>
      <c r="C969" s="229"/>
      <c r="D969" s="229"/>
      <c r="E969" s="229"/>
      <c r="F969" s="229"/>
      <c r="J969" s="229"/>
      <c r="K969" s="229"/>
      <c r="L969" s="229"/>
      <c r="M969" s="229"/>
      <c r="N969" s="229"/>
      <c r="O969" s="229"/>
      <c r="P969" s="229"/>
      <c r="Q969" s="229"/>
      <c r="R969" s="229"/>
      <c r="S969" s="229"/>
      <c r="T969" s="229"/>
      <c r="U969" s="229"/>
      <c r="V969" s="229"/>
      <c r="W969" s="229"/>
    </row>
    <row r="970" spans="2:23" ht="18.75" customHeight="1">
      <c r="B970" s="229"/>
      <c r="C970" s="229"/>
      <c r="D970" s="229"/>
      <c r="E970" s="229"/>
      <c r="F970" s="229"/>
      <c r="J970" s="229"/>
      <c r="K970" s="229"/>
      <c r="L970" s="229"/>
      <c r="M970" s="229"/>
      <c r="N970" s="229"/>
      <c r="O970" s="229"/>
      <c r="P970" s="229"/>
      <c r="Q970" s="229"/>
      <c r="R970" s="229"/>
      <c r="S970" s="229"/>
      <c r="T970" s="229"/>
      <c r="U970" s="229"/>
      <c r="V970" s="229"/>
      <c r="W970" s="229"/>
    </row>
    <row r="971" spans="2:23" ht="18.75" customHeight="1">
      <c r="B971" s="229"/>
      <c r="C971" s="229"/>
      <c r="D971" s="229"/>
      <c r="E971" s="229"/>
      <c r="F971" s="229"/>
      <c r="J971" s="229"/>
      <c r="K971" s="229"/>
      <c r="L971" s="229"/>
      <c r="M971" s="229"/>
      <c r="N971" s="229"/>
      <c r="O971" s="229"/>
      <c r="P971" s="229"/>
      <c r="Q971" s="229"/>
      <c r="R971" s="229"/>
      <c r="S971" s="229"/>
      <c r="T971" s="229"/>
      <c r="U971" s="229"/>
      <c r="V971" s="229"/>
      <c r="W971" s="229"/>
    </row>
    <row r="972" spans="2:23" ht="18.75" customHeight="1">
      <c r="B972" s="229"/>
      <c r="C972" s="229"/>
      <c r="D972" s="229"/>
      <c r="E972" s="229"/>
      <c r="F972" s="229"/>
      <c r="J972" s="229"/>
      <c r="K972" s="229"/>
      <c r="L972" s="229"/>
      <c r="M972" s="229"/>
      <c r="N972" s="229"/>
      <c r="O972" s="229"/>
      <c r="P972" s="229"/>
      <c r="Q972" s="229"/>
      <c r="R972" s="229"/>
      <c r="S972" s="229"/>
      <c r="T972" s="229"/>
      <c r="U972" s="229"/>
      <c r="V972" s="229"/>
      <c r="W972" s="229"/>
    </row>
    <row r="973" spans="2:23" ht="18.75" customHeight="1">
      <c r="B973" s="229"/>
      <c r="C973" s="229"/>
      <c r="D973" s="229"/>
      <c r="E973" s="229"/>
      <c r="F973" s="229"/>
      <c r="J973" s="229"/>
      <c r="K973" s="229"/>
      <c r="L973" s="229"/>
      <c r="M973" s="229"/>
      <c r="N973" s="229"/>
      <c r="O973" s="229"/>
      <c r="P973" s="229"/>
      <c r="Q973" s="229"/>
      <c r="R973" s="229"/>
      <c r="S973" s="229"/>
      <c r="T973" s="229"/>
      <c r="U973" s="229"/>
      <c r="V973" s="229"/>
      <c r="W973" s="229"/>
    </row>
    <row r="974" spans="2:23" ht="18.75" customHeight="1">
      <c r="B974" s="229"/>
      <c r="C974" s="229"/>
      <c r="D974" s="229"/>
      <c r="E974" s="229"/>
      <c r="F974" s="229"/>
      <c r="J974" s="229"/>
      <c r="K974" s="229"/>
      <c r="L974" s="229"/>
      <c r="M974" s="229"/>
      <c r="N974" s="229"/>
      <c r="O974" s="229"/>
      <c r="P974" s="229"/>
      <c r="Q974" s="229"/>
      <c r="R974" s="229"/>
      <c r="S974" s="229"/>
      <c r="T974" s="229"/>
      <c r="U974" s="229"/>
      <c r="V974" s="229"/>
      <c r="W974" s="229"/>
    </row>
    <row r="975" spans="2:23" ht="18.75" customHeight="1">
      <c r="B975" s="229"/>
      <c r="C975" s="229"/>
      <c r="D975" s="229"/>
      <c r="E975" s="229"/>
      <c r="F975" s="229"/>
      <c r="J975" s="229"/>
      <c r="K975" s="229"/>
      <c r="L975" s="229"/>
      <c r="M975" s="229"/>
      <c r="N975" s="229"/>
      <c r="O975" s="229"/>
      <c r="P975" s="229"/>
      <c r="Q975" s="229"/>
      <c r="R975" s="229"/>
      <c r="S975" s="229"/>
      <c r="T975" s="229"/>
      <c r="U975" s="229"/>
      <c r="V975" s="229"/>
      <c r="W975" s="229"/>
    </row>
    <row r="976" spans="2:23" ht="18.75" customHeight="1">
      <c r="B976" s="229"/>
      <c r="C976" s="229"/>
      <c r="D976" s="229"/>
      <c r="E976" s="229"/>
      <c r="F976" s="229"/>
      <c r="J976" s="229"/>
      <c r="K976" s="229"/>
      <c r="L976" s="229"/>
      <c r="M976" s="229"/>
      <c r="N976" s="229"/>
      <c r="O976" s="229"/>
      <c r="P976" s="229"/>
      <c r="Q976" s="229"/>
      <c r="R976" s="229"/>
      <c r="S976" s="229"/>
      <c r="T976" s="229"/>
      <c r="U976" s="229"/>
      <c r="V976" s="229"/>
      <c r="W976" s="229"/>
    </row>
    <row r="977" spans="2:23" ht="18.75" customHeight="1">
      <c r="B977" s="229"/>
      <c r="C977" s="229"/>
      <c r="D977" s="229"/>
      <c r="E977" s="229"/>
      <c r="F977" s="229"/>
      <c r="J977" s="229"/>
      <c r="K977" s="229"/>
      <c r="L977" s="229"/>
      <c r="M977" s="229"/>
      <c r="N977" s="229"/>
      <c r="O977" s="229"/>
      <c r="P977" s="229"/>
      <c r="Q977" s="229"/>
      <c r="R977" s="229"/>
      <c r="S977" s="229"/>
      <c r="T977" s="229"/>
      <c r="U977" s="229"/>
      <c r="V977" s="229"/>
      <c r="W977" s="229"/>
    </row>
    <row r="978" spans="2:23" ht="18.75" customHeight="1">
      <c r="B978" s="229"/>
      <c r="C978" s="229"/>
      <c r="D978" s="229"/>
      <c r="E978" s="229"/>
      <c r="F978" s="229"/>
      <c r="J978" s="229"/>
      <c r="K978" s="229"/>
      <c r="L978" s="229"/>
      <c r="M978" s="229"/>
      <c r="N978" s="229"/>
      <c r="O978" s="229"/>
      <c r="P978" s="229"/>
      <c r="Q978" s="229"/>
      <c r="R978" s="229"/>
      <c r="S978" s="229"/>
      <c r="T978" s="229"/>
      <c r="U978" s="229"/>
      <c r="V978" s="229"/>
      <c r="W978" s="229"/>
    </row>
    <row r="979" spans="2:23" ht="18.75" customHeight="1">
      <c r="B979" s="229"/>
      <c r="C979" s="229"/>
      <c r="D979" s="229"/>
      <c r="E979" s="229"/>
      <c r="F979" s="229"/>
      <c r="J979" s="229"/>
      <c r="K979" s="229"/>
      <c r="L979" s="229"/>
      <c r="M979" s="229"/>
      <c r="N979" s="229"/>
      <c r="O979" s="229"/>
      <c r="P979" s="229"/>
      <c r="Q979" s="229"/>
      <c r="R979" s="229"/>
      <c r="S979" s="229"/>
      <c r="T979" s="229"/>
      <c r="U979" s="229"/>
      <c r="V979" s="229"/>
      <c r="W979" s="229"/>
    </row>
    <row r="980" spans="2:23" ht="18.75" customHeight="1">
      <c r="B980" s="229"/>
      <c r="C980" s="229"/>
      <c r="D980" s="229"/>
      <c r="E980" s="229"/>
      <c r="F980" s="229"/>
      <c r="J980" s="229"/>
      <c r="K980" s="229"/>
      <c r="L980" s="229"/>
      <c r="M980" s="229"/>
      <c r="N980" s="229"/>
      <c r="O980" s="229"/>
      <c r="P980" s="229"/>
      <c r="Q980" s="229"/>
      <c r="R980" s="229"/>
      <c r="S980" s="229"/>
      <c r="T980" s="229"/>
      <c r="U980" s="229"/>
      <c r="V980" s="229"/>
      <c r="W980" s="229"/>
    </row>
    <row r="981" spans="2:23" ht="18.75" customHeight="1">
      <c r="B981" s="229"/>
      <c r="C981" s="229"/>
      <c r="D981" s="229"/>
      <c r="E981" s="229"/>
      <c r="F981" s="229"/>
      <c r="J981" s="229"/>
      <c r="K981" s="229"/>
      <c r="L981" s="229"/>
      <c r="M981" s="229"/>
      <c r="N981" s="229"/>
      <c r="O981" s="229"/>
      <c r="P981" s="229"/>
      <c r="Q981" s="229"/>
      <c r="R981" s="229"/>
      <c r="S981" s="229"/>
      <c r="T981" s="229"/>
      <c r="U981" s="229"/>
      <c r="V981" s="229"/>
      <c r="W981" s="229"/>
    </row>
    <row r="982" spans="2:23" ht="18.75" customHeight="1">
      <c r="B982" s="229"/>
      <c r="C982" s="229"/>
      <c r="D982" s="229"/>
      <c r="E982" s="229"/>
      <c r="F982" s="229"/>
      <c r="J982" s="229"/>
      <c r="K982" s="229"/>
      <c r="L982" s="229"/>
      <c r="M982" s="229"/>
      <c r="N982" s="229"/>
      <c r="O982" s="229"/>
      <c r="P982" s="229"/>
      <c r="Q982" s="229"/>
      <c r="R982" s="229"/>
      <c r="S982" s="229"/>
      <c r="T982" s="229"/>
      <c r="U982" s="229"/>
      <c r="V982" s="229"/>
      <c r="W982" s="229"/>
    </row>
    <row r="983" spans="2:23" ht="18.75" customHeight="1">
      <c r="B983" s="229"/>
      <c r="C983" s="229"/>
      <c r="D983" s="229"/>
      <c r="E983" s="229"/>
      <c r="F983" s="229"/>
      <c r="J983" s="229"/>
      <c r="K983" s="229"/>
      <c r="L983" s="229"/>
      <c r="M983" s="229"/>
      <c r="N983" s="229"/>
      <c r="O983" s="229"/>
      <c r="P983" s="229"/>
      <c r="Q983" s="229"/>
      <c r="R983" s="229"/>
      <c r="S983" s="229"/>
      <c r="T983" s="229"/>
      <c r="U983" s="229"/>
      <c r="V983" s="229"/>
      <c r="W983" s="229"/>
    </row>
    <row r="984" spans="2:23" ht="18.75" customHeight="1">
      <c r="B984" s="229"/>
      <c r="C984" s="229"/>
      <c r="D984" s="229"/>
      <c r="E984" s="229"/>
      <c r="F984" s="229"/>
      <c r="J984" s="229"/>
      <c r="K984" s="229"/>
      <c r="L984" s="229"/>
      <c r="M984" s="229"/>
      <c r="N984" s="229"/>
      <c r="O984" s="229"/>
      <c r="P984" s="229"/>
      <c r="Q984" s="229"/>
      <c r="R984" s="229"/>
      <c r="S984" s="229"/>
      <c r="T984" s="229"/>
      <c r="U984" s="229"/>
      <c r="V984" s="229"/>
      <c r="W984" s="229"/>
    </row>
    <row r="985" spans="2:23" ht="18.75" customHeight="1">
      <c r="B985" s="229"/>
      <c r="C985" s="229"/>
      <c r="D985" s="229"/>
      <c r="E985" s="229"/>
      <c r="F985" s="229"/>
      <c r="J985" s="229"/>
      <c r="K985" s="229"/>
      <c r="L985" s="229"/>
      <c r="M985" s="229"/>
      <c r="N985" s="229"/>
      <c r="O985" s="229"/>
      <c r="P985" s="229"/>
      <c r="Q985" s="229"/>
      <c r="R985" s="229"/>
      <c r="S985" s="229"/>
      <c r="T985" s="229"/>
      <c r="U985" s="229"/>
      <c r="V985" s="229"/>
      <c r="W985" s="229"/>
    </row>
    <row r="986" spans="2:23" ht="18.75" customHeight="1">
      <c r="B986" s="229"/>
      <c r="C986" s="229"/>
      <c r="D986" s="229"/>
      <c r="E986" s="229"/>
      <c r="F986" s="229"/>
      <c r="J986" s="229"/>
      <c r="K986" s="229"/>
      <c r="L986" s="229"/>
      <c r="M986" s="229"/>
      <c r="N986" s="229"/>
      <c r="O986" s="229"/>
      <c r="P986" s="229"/>
      <c r="Q986" s="229"/>
      <c r="R986" s="229"/>
      <c r="S986" s="229"/>
      <c r="T986" s="229"/>
      <c r="U986" s="229"/>
      <c r="V986" s="229"/>
      <c r="W986" s="229"/>
    </row>
    <row r="987" spans="2:23" ht="18.75" customHeight="1">
      <c r="B987" s="229"/>
      <c r="C987" s="229"/>
      <c r="D987" s="229"/>
      <c r="E987" s="229"/>
      <c r="F987" s="229"/>
      <c r="J987" s="229"/>
      <c r="K987" s="229"/>
      <c r="L987" s="229"/>
      <c r="M987" s="229"/>
      <c r="N987" s="229"/>
      <c r="O987" s="229"/>
      <c r="P987" s="229"/>
      <c r="Q987" s="229"/>
      <c r="R987" s="229"/>
      <c r="S987" s="229"/>
      <c r="T987" s="229"/>
      <c r="U987" s="229"/>
      <c r="V987" s="229"/>
      <c r="W987" s="229"/>
    </row>
    <row r="988" spans="2:23" ht="18.75" customHeight="1">
      <c r="B988" s="229"/>
      <c r="C988" s="229"/>
      <c r="D988" s="229"/>
      <c r="E988" s="229"/>
      <c r="F988" s="229"/>
      <c r="J988" s="229"/>
      <c r="K988" s="229"/>
      <c r="L988" s="229"/>
      <c r="M988" s="229"/>
      <c r="N988" s="229"/>
      <c r="O988" s="229"/>
      <c r="P988" s="229"/>
      <c r="Q988" s="229"/>
      <c r="R988" s="229"/>
      <c r="S988" s="229"/>
      <c r="T988" s="229"/>
      <c r="U988" s="229"/>
      <c r="V988" s="229"/>
      <c r="W988" s="229"/>
    </row>
    <row r="989" spans="2:23" ht="18.75" customHeight="1">
      <c r="B989" s="229"/>
      <c r="C989" s="229"/>
      <c r="D989" s="229"/>
      <c r="E989" s="229"/>
      <c r="F989" s="229"/>
      <c r="J989" s="229"/>
      <c r="K989" s="229"/>
      <c r="L989" s="229"/>
      <c r="M989" s="229"/>
      <c r="N989" s="229"/>
      <c r="O989" s="229"/>
      <c r="P989" s="229"/>
      <c r="Q989" s="229"/>
      <c r="R989" s="229"/>
      <c r="S989" s="229"/>
      <c r="T989" s="229"/>
      <c r="U989" s="229"/>
      <c r="V989" s="229"/>
      <c r="W989" s="229"/>
    </row>
    <row r="990" spans="2:23" ht="18.75" customHeight="1">
      <c r="B990" s="229"/>
      <c r="C990" s="229"/>
      <c r="D990" s="229"/>
      <c r="E990" s="229"/>
      <c r="F990" s="229"/>
      <c r="J990" s="229"/>
      <c r="K990" s="229"/>
      <c r="L990" s="229"/>
      <c r="M990" s="229"/>
      <c r="N990" s="229"/>
      <c r="O990" s="229"/>
      <c r="P990" s="229"/>
      <c r="Q990" s="229"/>
      <c r="R990" s="229"/>
      <c r="S990" s="229"/>
      <c r="T990" s="229"/>
      <c r="U990" s="229"/>
      <c r="V990" s="229"/>
      <c r="W990" s="229"/>
    </row>
    <row r="991" spans="2:23" ht="18.75" customHeight="1">
      <c r="B991" s="229"/>
      <c r="C991" s="229"/>
      <c r="D991" s="229"/>
      <c r="E991" s="229"/>
      <c r="F991" s="229"/>
      <c r="J991" s="229"/>
      <c r="K991" s="229"/>
      <c r="L991" s="229"/>
      <c r="M991" s="229"/>
      <c r="N991" s="229"/>
      <c r="O991" s="229"/>
      <c r="P991" s="229"/>
      <c r="Q991" s="229"/>
      <c r="R991" s="229"/>
      <c r="S991" s="229"/>
      <c r="T991" s="229"/>
      <c r="U991" s="229"/>
      <c r="V991" s="229"/>
      <c r="W991" s="229"/>
    </row>
    <row r="992" spans="2:23" ht="18.75" customHeight="1">
      <c r="B992" s="229"/>
      <c r="C992" s="229"/>
      <c r="D992" s="229"/>
      <c r="E992" s="229"/>
      <c r="F992" s="229"/>
      <c r="J992" s="229"/>
      <c r="K992" s="229"/>
      <c r="L992" s="229"/>
      <c r="M992" s="229"/>
      <c r="N992" s="229"/>
      <c r="O992" s="229"/>
      <c r="P992" s="229"/>
      <c r="Q992" s="229"/>
      <c r="R992" s="229"/>
      <c r="S992" s="229"/>
      <c r="T992" s="229"/>
      <c r="U992" s="229"/>
      <c r="V992" s="229"/>
      <c r="W992" s="229"/>
    </row>
    <row r="993" spans="2:23" ht="18.75" customHeight="1">
      <c r="B993" s="229"/>
      <c r="C993" s="229"/>
      <c r="D993" s="229"/>
      <c r="E993" s="229"/>
      <c r="F993" s="229"/>
      <c r="J993" s="229"/>
      <c r="K993" s="229"/>
      <c r="L993" s="229"/>
      <c r="M993" s="229"/>
      <c r="N993" s="229"/>
      <c r="O993" s="229"/>
      <c r="P993" s="229"/>
      <c r="Q993" s="229"/>
      <c r="R993" s="229"/>
      <c r="S993" s="229"/>
      <c r="T993" s="229"/>
      <c r="U993" s="229"/>
      <c r="V993" s="229"/>
      <c r="W993" s="229"/>
    </row>
    <row r="994" spans="2:23" ht="18.75" customHeight="1">
      <c r="B994" s="229"/>
      <c r="C994" s="229"/>
      <c r="D994" s="229"/>
      <c r="E994" s="229"/>
      <c r="F994" s="229"/>
      <c r="J994" s="229"/>
      <c r="K994" s="229"/>
      <c r="L994" s="229"/>
      <c r="M994" s="229"/>
      <c r="N994" s="229"/>
      <c r="O994" s="229"/>
      <c r="P994" s="229"/>
      <c r="Q994" s="229"/>
      <c r="R994" s="229"/>
      <c r="S994" s="229"/>
      <c r="T994" s="229"/>
      <c r="U994" s="229"/>
      <c r="V994" s="229"/>
      <c r="W994" s="229"/>
    </row>
    <row r="995" spans="2:23" ht="18.75" customHeight="1">
      <c r="B995" s="229"/>
      <c r="C995" s="229"/>
      <c r="D995" s="229"/>
      <c r="E995" s="229"/>
      <c r="F995" s="229"/>
      <c r="J995" s="229"/>
      <c r="K995" s="229"/>
      <c r="L995" s="229"/>
      <c r="M995" s="229"/>
      <c r="N995" s="229"/>
      <c r="O995" s="229"/>
      <c r="P995" s="229"/>
      <c r="Q995" s="229"/>
      <c r="R995" s="229"/>
      <c r="S995" s="229"/>
      <c r="T995" s="229"/>
      <c r="U995" s="229"/>
      <c r="V995" s="229"/>
      <c r="W995" s="229"/>
    </row>
    <row r="996" spans="2:23" ht="18.75" customHeight="1">
      <c r="B996" s="229"/>
      <c r="C996" s="229"/>
      <c r="D996" s="229"/>
      <c r="E996" s="229"/>
      <c r="F996" s="229"/>
      <c r="J996" s="229"/>
      <c r="K996" s="229"/>
      <c r="L996" s="229"/>
      <c r="M996" s="229"/>
      <c r="N996" s="229"/>
      <c r="O996" s="229"/>
      <c r="P996" s="229"/>
      <c r="Q996" s="229"/>
      <c r="R996" s="229"/>
      <c r="S996" s="229"/>
      <c r="T996" s="229"/>
      <c r="U996" s="229"/>
      <c r="V996" s="229"/>
      <c r="W996" s="229"/>
    </row>
    <row r="997" spans="2:23" ht="18.75" customHeight="1">
      <c r="B997" s="229"/>
      <c r="C997" s="229"/>
      <c r="D997" s="229"/>
      <c r="E997" s="229"/>
      <c r="F997" s="229"/>
      <c r="J997" s="229"/>
      <c r="K997" s="229"/>
      <c r="L997" s="229"/>
      <c r="M997" s="229"/>
      <c r="N997" s="229"/>
      <c r="O997" s="229"/>
      <c r="P997" s="229"/>
      <c r="Q997" s="229"/>
      <c r="R997" s="229"/>
      <c r="S997" s="229"/>
      <c r="T997" s="229"/>
      <c r="U997" s="229"/>
      <c r="V997" s="229"/>
      <c r="W997" s="229"/>
    </row>
    <row r="998" spans="2:23" ht="18.75" customHeight="1">
      <c r="B998" s="229"/>
      <c r="C998" s="229"/>
      <c r="D998" s="229"/>
      <c r="E998" s="229"/>
      <c r="F998" s="229"/>
      <c r="J998" s="229"/>
      <c r="K998" s="229"/>
      <c r="L998" s="229"/>
      <c r="M998" s="229"/>
      <c r="N998" s="229"/>
      <c r="O998" s="229"/>
      <c r="P998" s="229"/>
      <c r="Q998" s="229"/>
      <c r="R998" s="229"/>
      <c r="S998" s="229"/>
      <c r="T998" s="229"/>
      <c r="U998" s="229"/>
      <c r="V998" s="229"/>
      <c r="W998" s="229"/>
    </row>
    <row r="999" spans="2:23" ht="18.75" customHeight="1">
      <c r="B999" s="229"/>
      <c r="C999" s="229"/>
      <c r="D999" s="229"/>
      <c r="E999" s="229"/>
      <c r="F999" s="229"/>
      <c r="J999" s="229"/>
      <c r="K999" s="229"/>
      <c r="L999" s="229"/>
      <c r="M999" s="229"/>
      <c r="N999" s="229"/>
      <c r="O999" s="229"/>
      <c r="P999" s="229"/>
      <c r="Q999" s="229"/>
      <c r="R999" s="229"/>
      <c r="S999" s="229"/>
      <c r="T999" s="229"/>
      <c r="U999" s="229"/>
      <c r="V999" s="229"/>
      <c r="W999" s="229"/>
    </row>
    <row r="1000" spans="2:23" ht="18.75" customHeight="1">
      <c r="B1000" s="229"/>
      <c r="C1000" s="229"/>
      <c r="D1000" s="229"/>
      <c r="E1000" s="229"/>
      <c r="F1000" s="229"/>
      <c r="J1000" s="229"/>
      <c r="K1000" s="229"/>
      <c r="L1000" s="229"/>
      <c r="M1000" s="229"/>
      <c r="N1000" s="229"/>
      <c r="O1000" s="229"/>
      <c r="P1000" s="229"/>
      <c r="Q1000" s="229"/>
      <c r="R1000" s="229"/>
      <c r="S1000" s="229"/>
      <c r="T1000" s="229"/>
      <c r="U1000" s="229"/>
      <c r="V1000" s="229"/>
      <c r="W1000" s="229"/>
    </row>
    <row r="1001" spans="2:23" ht="18.75" customHeight="1">
      <c r="B1001" s="229"/>
      <c r="C1001" s="229"/>
      <c r="D1001" s="229"/>
      <c r="E1001" s="229"/>
      <c r="F1001" s="229"/>
      <c r="J1001" s="229"/>
      <c r="K1001" s="229"/>
      <c r="L1001" s="229"/>
      <c r="M1001" s="229"/>
      <c r="N1001" s="229"/>
      <c r="O1001" s="229"/>
      <c r="P1001" s="229"/>
      <c r="Q1001" s="229"/>
      <c r="R1001" s="229"/>
      <c r="S1001" s="229"/>
      <c r="T1001" s="229"/>
      <c r="U1001" s="229"/>
      <c r="V1001" s="229"/>
      <c r="W1001" s="229"/>
    </row>
    <row r="1002" spans="2:23" ht="18.75" customHeight="1">
      <c r="B1002" s="229"/>
      <c r="C1002" s="229"/>
      <c r="D1002" s="229"/>
      <c r="E1002" s="229"/>
      <c r="F1002" s="229"/>
      <c r="J1002" s="229"/>
      <c r="K1002" s="229"/>
      <c r="L1002" s="229"/>
      <c r="M1002" s="229"/>
      <c r="N1002" s="229"/>
      <c r="O1002" s="229"/>
      <c r="P1002" s="229"/>
      <c r="Q1002" s="229"/>
      <c r="R1002" s="229"/>
      <c r="S1002" s="229"/>
      <c r="T1002" s="229"/>
      <c r="U1002" s="229"/>
      <c r="V1002" s="229"/>
      <c r="W1002" s="229"/>
    </row>
    <row r="1003" spans="2:23" ht="18.75" customHeight="1">
      <c r="B1003" s="229"/>
      <c r="C1003" s="229"/>
      <c r="D1003" s="229"/>
      <c r="E1003" s="229"/>
      <c r="F1003" s="229"/>
      <c r="J1003" s="229"/>
      <c r="K1003" s="229"/>
      <c r="L1003" s="229"/>
      <c r="M1003" s="229"/>
      <c r="N1003" s="229"/>
      <c r="O1003" s="229"/>
      <c r="P1003" s="229"/>
      <c r="Q1003" s="229"/>
      <c r="R1003" s="229"/>
      <c r="S1003" s="229"/>
      <c r="T1003" s="229"/>
      <c r="U1003" s="229"/>
      <c r="V1003" s="229"/>
      <c r="W1003" s="229"/>
    </row>
    <row r="1004" spans="2:23" ht="18.75" customHeight="1">
      <c r="B1004" s="229"/>
      <c r="C1004" s="229"/>
      <c r="D1004" s="229"/>
      <c r="E1004" s="229"/>
      <c r="F1004" s="229"/>
      <c r="J1004" s="229"/>
      <c r="K1004" s="229"/>
      <c r="L1004" s="229"/>
      <c r="M1004" s="229"/>
      <c r="N1004" s="229"/>
      <c r="O1004" s="229"/>
      <c r="P1004" s="229"/>
      <c r="Q1004" s="229"/>
      <c r="R1004" s="229"/>
      <c r="S1004" s="229"/>
      <c r="T1004" s="229"/>
      <c r="U1004" s="229"/>
      <c r="V1004" s="229"/>
      <c r="W1004" s="229"/>
    </row>
    <row r="1005" spans="2:23" ht="18.75" customHeight="1">
      <c r="B1005" s="229"/>
      <c r="C1005" s="229"/>
      <c r="D1005" s="229"/>
      <c r="E1005" s="229"/>
      <c r="F1005" s="229"/>
      <c r="J1005" s="229"/>
      <c r="K1005" s="229"/>
      <c r="L1005" s="229"/>
      <c r="M1005" s="229"/>
      <c r="N1005" s="229"/>
      <c r="O1005" s="229"/>
      <c r="P1005" s="229"/>
      <c r="Q1005" s="229"/>
      <c r="R1005" s="229"/>
      <c r="S1005" s="229"/>
      <c r="T1005" s="229"/>
      <c r="U1005" s="229"/>
      <c r="V1005" s="229"/>
      <c r="W1005" s="229"/>
    </row>
    <row r="1006" spans="2:23" ht="18.75" customHeight="1">
      <c r="B1006" s="229"/>
      <c r="C1006" s="229"/>
      <c r="D1006" s="229"/>
      <c r="E1006" s="229"/>
      <c r="F1006" s="229"/>
      <c r="J1006" s="229"/>
      <c r="K1006" s="229"/>
      <c r="L1006" s="229"/>
      <c r="M1006" s="229"/>
      <c r="N1006" s="229"/>
      <c r="O1006" s="229"/>
      <c r="P1006" s="229"/>
      <c r="Q1006" s="229"/>
      <c r="R1006" s="229"/>
      <c r="S1006" s="229"/>
      <c r="T1006" s="229"/>
      <c r="U1006" s="229"/>
      <c r="V1006" s="229"/>
      <c r="W1006" s="229"/>
    </row>
    <row r="1007" spans="2:23" ht="18.75" customHeight="1">
      <c r="B1007" s="229"/>
      <c r="C1007" s="229"/>
      <c r="D1007" s="229"/>
      <c r="E1007" s="229"/>
      <c r="F1007" s="229"/>
      <c r="J1007" s="229"/>
      <c r="K1007" s="229"/>
      <c r="L1007" s="229"/>
      <c r="M1007" s="229"/>
      <c r="N1007" s="229"/>
      <c r="O1007" s="229"/>
      <c r="P1007" s="229"/>
      <c r="Q1007" s="229"/>
      <c r="R1007" s="229"/>
      <c r="S1007" s="229"/>
      <c r="T1007" s="229"/>
      <c r="U1007" s="229"/>
      <c r="V1007" s="229"/>
      <c r="W1007" s="229"/>
    </row>
    <row r="1008" spans="2:23" ht="18.75" customHeight="1">
      <c r="B1008" s="229"/>
      <c r="C1008" s="229"/>
      <c r="D1008" s="229"/>
      <c r="E1008" s="229"/>
      <c r="F1008" s="229"/>
      <c r="J1008" s="229"/>
      <c r="K1008" s="229"/>
      <c r="L1008" s="229"/>
      <c r="M1008" s="229"/>
      <c r="N1008" s="229"/>
      <c r="O1008" s="229"/>
      <c r="P1008" s="229"/>
      <c r="Q1008" s="229"/>
      <c r="R1008" s="229"/>
      <c r="S1008" s="229"/>
      <c r="T1008" s="229"/>
      <c r="U1008" s="229"/>
      <c r="V1008" s="229"/>
      <c r="W1008" s="229"/>
    </row>
    <row r="1009" spans="2:23" ht="18.75" customHeight="1">
      <c r="B1009" s="229"/>
      <c r="C1009" s="229"/>
      <c r="D1009" s="229"/>
      <c r="E1009" s="229"/>
      <c r="F1009" s="229"/>
      <c r="J1009" s="229"/>
      <c r="K1009" s="229"/>
      <c r="L1009" s="229"/>
      <c r="M1009" s="229"/>
      <c r="N1009" s="229"/>
      <c r="O1009" s="229"/>
      <c r="P1009" s="229"/>
      <c r="Q1009" s="229"/>
      <c r="R1009" s="229"/>
      <c r="S1009" s="229"/>
      <c r="T1009" s="229"/>
      <c r="U1009" s="229"/>
      <c r="V1009" s="229"/>
      <c r="W1009" s="229"/>
    </row>
    <row r="1010" spans="2:23" ht="18.75" customHeight="1">
      <c r="B1010" s="229"/>
      <c r="C1010" s="229"/>
      <c r="D1010" s="229"/>
      <c r="E1010" s="229"/>
      <c r="F1010" s="229"/>
      <c r="J1010" s="229"/>
      <c r="K1010" s="229"/>
      <c r="L1010" s="229"/>
      <c r="M1010" s="229"/>
      <c r="N1010" s="229"/>
      <c r="O1010" s="229"/>
      <c r="P1010" s="229"/>
      <c r="Q1010" s="229"/>
      <c r="R1010" s="229"/>
      <c r="S1010" s="229"/>
      <c r="T1010" s="229"/>
      <c r="U1010" s="229"/>
      <c r="V1010" s="229"/>
      <c r="W1010" s="229"/>
    </row>
    <row r="1011" spans="2:23" ht="18.75" customHeight="1">
      <c r="B1011" s="229"/>
      <c r="C1011" s="229"/>
      <c r="D1011" s="229"/>
      <c r="E1011" s="229"/>
      <c r="F1011" s="229"/>
      <c r="J1011" s="229"/>
      <c r="K1011" s="229"/>
      <c r="L1011" s="229"/>
      <c r="M1011" s="229"/>
      <c r="N1011" s="229"/>
      <c r="O1011" s="229"/>
      <c r="P1011" s="229"/>
      <c r="Q1011" s="229"/>
      <c r="R1011" s="229"/>
      <c r="S1011" s="229"/>
      <c r="T1011" s="229"/>
      <c r="U1011" s="229"/>
      <c r="V1011" s="229"/>
      <c r="W1011" s="229"/>
    </row>
    <row r="1012" spans="2:23" ht="18.75" customHeight="1">
      <c r="B1012" s="229"/>
      <c r="C1012" s="229"/>
      <c r="D1012" s="229"/>
      <c r="E1012" s="229"/>
      <c r="F1012" s="229"/>
      <c r="J1012" s="229"/>
      <c r="K1012" s="229"/>
      <c r="L1012" s="229"/>
      <c r="M1012" s="229"/>
      <c r="N1012" s="229"/>
      <c r="O1012" s="229"/>
      <c r="P1012" s="229"/>
      <c r="Q1012" s="229"/>
      <c r="R1012" s="229"/>
      <c r="S1012" s="229"/>
      <c r="T1012" s="229"/>
      <c r="U1012" s="229"/>
      <c r="V1012" s="229"/>
      <c r="W1012" s="229"/>
    </row>
    <row r="1013" spans="2:23" ht="18.75" customHeight="1">
      <c r="B1013" s="229"/>
      <c r="C1013" s="229"/>
      <c r="D1013" s="229"/>
      <c r="E1013" s="229"/>
      <c r="F1013" s="229"/>
      <c r="J1013" s="229"/>
      <c r="K1013" s="229"/>
      <c r="L1013" s="229"/>
      <c r="M1013" s="229"/>
      <c r="N1013" s="229"/>
      <c r="O1013" s="229"/>
      <c r="P1013" s="229"/>
      <c r="Q1013" s="229"/>
      <c r="R1013" s="229"/>
      <c r="S1013" s="229"/>
      <c r="T1013" s="229"/>
      <c r="U1013" s="229"/>
      <c r="V1013" s="229"/>
      <c r="W1013" s="229"/>
    </row>
    <row r="1014" spans="2:23" ht="18.75" customHeight="1">
      <c r="B1014" s="229"/>
      <c r="C1014" s="229"/>
      <c r="D1014" s="229"/>
      <c r="E1014" s="229"/>
      <c r="F1014" s="229"/>
      <c r="J1014" s="229"/>
      <c r="K1014" s="229"/>
      <c r="L1014" s="229"/>
      <c r="M1014" s="229"/>
      <c r="N1014" s="229"/>
      <c r="O1014" s="229"/>
      <c r="P1014" s="229"/>
      <c r="Q1014" s="229"/>
      <c r="R1014" s="229"/>
      <c r="S1014" s="229"/>
      <c r="T1014" s="229"/>
      <c r="U1014" s="229"/>
      <c r="V1014" s="229"/>
      <c r="W1014" s="229"/>
    </row>
  </sheetData>
  <pageMargins left="0.23622047244094491" right="0.23622047244094491" top="0.35433070866141736" bottom="0.35433070866141736" header="0" footer="0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W58"/>
  <sheetViews>
    <sheetView showGridLines="0" workbookViewId="0">
      <selection activeCell="B1" sqref="B1:L51"/>
    </sheetView>
  </sheetViews>
  <sheetFormatPr defaultColWidth="14.42578125" defaultRowHeight="18.75" customHeight="1"/>
  <cols>
    <col min="1" max="1" width="3.28515625" customWidth="1"/>
    <col min="2" max="3" width="5.42578125" customWidth="1"/>
    <col min="4" max="4" width="5.7109375" customWidth="1"/>
    <col min="5" max="5" width="40.85546875" customWidth="1"/>
    <col min="6" max="6" width="11.85546875" customWidth="1"/>
    <col min="7" max="7" width="14.140625" bestFit="1" customWidth="1"/>
    <col min="8" max="8" width="10.7109375" bestFit="1" customWidth="1"/>
    <col min="9" max="11" width="10.85546875" bestFit="1" customWidth="1"/>
    <col min="12" max="12" width="10.85546875" style="380" bestFit="1" customWidth="1"/>
    <col min="13" max="23" width="8.7109375" customWidth="1"/>
  </cols>
  <sheetData>
    <row r="1" spans="2:12" ht="18.75" customHeight="1">
      <c r="B1" s="150" t="s">
        <v>255</v>
      </c>
      <c r="C1" s="151"/>
      <c r="D1" s="151"/>
      <c r="E1" s="151"/>
      <c r="F1" s="151"/>
      <c r="G1" s="151"/>
      <c r="H1" s="151"/>
      <c r="I1" s="151"/>
      <c r="J1" s="151"/>
      <c r="K1" s="152"/>
      <c r="L1" s="152"/>
    </row>
    <row r="2" spans="2:12" ht="18.75" customHeight="1">
      <c r="B2" s="153" t="s">
        <v>233</v>
      </c>
      <c r="C2" s="154"/>
      <c r="D2" s="154"/>
      <c r="E2" s="154"/>
      <c r="F2" s="154"/>
      <c r="G2" s="154"/>
      <c r="H2" s="154"/>
      <c r="I2" s="154"/>
      <c r="J2" s="154"/>
      <c r="K2" s="155"/>
      <c r="L2" s="155"/>
    </row>
    <row r="3" spans="2:12" ht="27" customHeight="1">
      <c r="B3" s="145" t="s">
        <v>1</v>
      </c>
      <c r="C3" s="146" t="s">
        <v>2</v>
      </c>
      <c r="D3" s="146" t="s">
        <v>3</v>
      </c>
      <c r="E3" s="147" t="s">
        <v>4</v>
      </c>
      <c r="F3" s="146" t="s">
        <v>241</v>
      </c>
      <c r="G3" s="146" t="s">
        <v>239</v>
      </c>
      <c r="H3" s="146" t="s">
        <v>245</v>
      </c>
      <c r="I3" s="146" t="s">
        <v>242</v>
      </c>
      <c r="J3" s="148" t="s">
        <v>225</v>
      </c>
      <c r="K3" s="149" t="s">
        <v>226</v>
      </c>
      <c r="L3" s="149" t="s">
        <v>268</v>
      </c>
    </row>
    <row r="4" spans="2:12" ht="18.75" customHeight="1">
      <c r="B4" s="66"/>
      <c r="C4" s="28"/>
      <c r="D4" s="29"/>
      <c r="E4" s="129" t="s">
        <v>6</v>
      </c>
      <c r="F4" s="122">
        <f t="shared" ref="F4:K4" si="0">SUM(F5,F14,F17)</f>
        <v>197410.87</v>
      </c>
      <c r="G4" s="354">
        <f t="shared" si="0"/>
        <v>226768</v>
      </c>
      <c r="H4" s="355">
        <f t="shared" si="0"/>
        <v>278082.92</v>
      </c>
      <c r="I4" s="355">
        <f t="shared" si="0"/>
        <v>266271</v>
      </c>
      <c r="J4" s="123">
        <f t="shared" si="0"/>
        <v>282490</v>
      </c>
      <c r="K4" s="130">
        <f t="shared" si="0"/>
        <v>284960</v>
      </c>
      <c r="L4" s="130">
        <f t="shared" ref="L4" si="1">SUM(L5,L14,L17)</f>
        <v>284960</v>
      </c>
    </row>
    <row r="5" spans="2:12" ht="18.75" customHeight="1">
      <c r="B5" s="65"/>
      <c r="C5" s="31"/>
      <c r="D5" s="16"/>
      <c r="E5" s="131" t="s">
        <v>7</v>
      </c>
      <c r="F5" s="127">
        <f t="shared" ref="F5:K5" si="2">SUM(F6:F13)</f>
        <v>165439.79999999999</v>
      </c>
      <c r="G5" s="356">
        <f t="shared" si="2"/>
        <v>200953</v>
      </c>
      <c r="H5" s="357">
        <f t="shared" si="2"/>
        <v>259782.91999999998</v>
      </c>
      <c r="I5" s="357">
        <f t="shared" si="2"/>
        <v>248454</v>
      </c>
      <c r="J5" s="128">
        <f t="shared" si="2"/>
        <v>265490</v>
      </c>
      <c r="K5" s="132">
        <f t="shared" si="2"/>
        <v>267960</v>
      </c>
      <c r="L5" s="132">
        <f t="shared" ref="L5" si="3">SUM(L6:L13)</f>
        <v>267960</v>
      </c>
    </row>
    <row r="6" spans="2:12" ht="18.75" customHeight="1">
      <c r="B6" s="65"/>
      <c r="C6" s="31">
        <v>611</v>
      </c>
      <c r="D6" s="16"/>
      <c r="E6" s="82" t="s">
        <v>190</v>
      </c>
      <c r="F6" s="21">
        <v>94312.01</v>
      </c>
      <c r="G6" s="21">
        <v>111702</v>
      </c>
      <c r="H6" s="21">
        <f>125700+700*8</f>
        <v>131300</v>
      </c>
      <c r="I6" s="21">
        <v>126180</v>
      </c>
      <c r="J6" s="125">
        <v>139810</v>
      </c>
      <c r="K6" s="133">
        <v>143000</v>
      </c>
      <c r="L6" s="133">
        <v>143000</v>
      </c>
    </row>
    <row r="7" spans="2:12" ht="18.75" customHeight="1">
      <c r="B7" s="65"/>
      <c r="C7" s="31">
        <v>611</v>
      </c>
      <c r="D7" s="16"/>
      <c r="E7" s="82" t="s">
        <v>191</v>
      </c>
      <c r="F7" s="25">
        <v>0</v>
      </c>
      <c r="G7" s="21">
        <v>0</v>
      </c>
      <c r="H7" s="21">
        <v>18200</v>
      </c>
      <c r="I7" s="21">
        <v>16391</v>
      </c>
      <c r="J7" s="125">
        <v>17920</v>
      </c>
      <c r="K7" s="133">
        <v>18200</v>
      </c>
      <c r="L7" s="133">
        <v>18200</v>
      </c>
    </row>
    <row r="8" spans="2:12" ht="18.75" customHeight="1">
      <c r="B8" s="65"/>
      <c r="C8" s="31">
        <v>612</v>
      </c>
      <c r="D8" s="16"/>
      <c r="E8" s="82" t="s">
        <v>10</v>
      </c>
      <c r="F8" s="21">
        <v>16318.43</v>
      </c>
      <c r="G8" s="21">
        <v>23570</v>
      </c>
      <c r="H8" s="21">
        <f>23200+200*8</f>
        <v>24800</v>
      </c>
      <c r="I8" s="21">
        <v>24600</v>
      </c>
      <c r="J8" s="125">
        <f>23200+200*12</f>
        <v>25600</v>
      </c>
      <c r="K8" s="133">
        <f>23200+200*12</f>
        <v>25600</v>
      </c>
      <c r="L8" s="133">
        <f>23200+200*12</f>
        <v>25600</v>
      </c>
    </row>
    <row r="9" spans="2:12" ht="18.75" customHeight="1">
      <c r="B9" s="65"/>
      <c r="C9" s="31">
        <v>614</v>
      </c>
      <c r="D9" s="16"/>
      <c r="E9" s="82" t="s">
        <v>12</v>
      </c>
      <c r="F9" s="21">
        <v>5013.0600000000004</v>
      </c>
      <c r="G9" s="21">
        <v>8771</v>
      </c>
      <c r="H9" s="21">
        <v>5060</v>
      </c>
      <c r="I9" s="21">
        <v>6060</v>
      </c>
      <c r="J9" s="125">
        <v>6960</v>
      </c>
      <c r="K9" s="133">
        <v>6960</v>
      </c>
      <c r="L9" s="133">
        <v>6960</v>
      </c>
    </row>
    <row r="10" spans="2:12" ht="18.75" customHeight="1">
      <c r="B10" s="65"/>
      <c r="C10" s="31">
        <v>642</v>
      </c>
      <c r="D10" s="16"/>
      <c r="E10" s="82" t="s">
        <v>14</v>
      </c>
      <c r="F10" s="25">
        <v>0</v>
      </c>
      <c r="G10" s="21">
        <v>0</v>
      </c>
      <c r="H10" s="21">
        <v>6675</v>
      </c>
      <c r="I10" s="21">
        <v>6675</v>
      </c>
      <c r="J10" s="125">
        <v>0</v>
      </c>
      <c r="K10" s="133">
        <v>0</v>
      </c>
      <c r="L10" s="133">
        <v>0</v>
      </c>
    </row>
    <row r="11" spans="2:12" ht="18.75" customHeight="1">
      <c r="B11" s="65"/>
      <c r="C11" s="31">
        <v>621</v>
      </c>
      <c r="D11" s="16"/>
      <c r="E11" s="82" t="s">
        <v>194</v>
      </c>
      <c r="F11" s="21">
        <f>13534.6+0+0</f>
        <v>13534.6</v>
      </c>
      <c r="G11" s="21">
        <v>15255</v>
      </c>
      <c r="H11" s="21">
        <f>SUM(H6:H10)*0.1+(H15+H16)*0.1+H18*0.09</f>
        <v>20323.5</v>
      </c>
      <c r="I11" s="21">
        <v>19012</v>
      </c>
      <c r="J11" s="125">
        <v>20500</v>
      </c>
      <c r="K11" s="133">
        <v>20300</v>
      </c>
      <c r="L11" s="133">
        <v>20300</v>
      </c>
    </row>
    <row r="12" spans="2:12" ht="18.75" customHeight="1">
      <c r="B12" s="65"/>
      <c r="C12" s="31">
        <v>625</v>
      </c>
      <c r="D12" s="16"/>
      <c r="E12" s="82" t="s">
        <v>193</v>
      </c>
      <c r="F12" s="21">
        <f>30833.04+2254.57+2767.09</f>
        <v>35854.699999999997</v>
      </c>
      <c r="G12" s="21">
        <v>40221</v>
      </c>
      <c r="H12" s="21">
        <f>SUM(H6:H10)*0.252+(H15+H16)*0.252+H18*0.21</f>
        <v>51030.42</v>
      </c>
      <c r="I12" s="21">
        <v>47176</v>
      </c>
      <c r="J12" s="125">
        <v>51800</v>
      </c>
      <c r="K12" s="133">
        <v>51000</v>
      </c>
      <c r="L12" s="133">
        <v>51000</v>
      </c>
    </row>
    <row r="13" spans="2:12" ht="18.75" customHeight="1">
      <c r="B13" s="68"/>
      <c r="C13" s="15">
        <v>627</v>
      </c>
      <c r="D13" s="16"/>
      <c r="E13" s="82" t="s">
        <v>21</v>
      </c>
      <c r="F13" s="19">
        <v>407</v>
      </c>
      <c r="G13" s="19">
        <v>1434</v>
      </c>
      <c r="H13" s="19">
        <v>2394</v>
      </c>
      <c r="I13" s="19">
        <v>2360</v>
      </c>
      <c r="J13" s="134">
        <v>2900</v>
      </c>
      <c r="K13" s="135">
        <v>2900</v>
      </c>
      <c r="L13" s="135">
        <v>2900</v>
      </c>
    </row>
    <row r="14" spans="2:12" ht="18.75" customHeight="1">
      <c r="B14" s="136"/>
      <c r="C14" s="38"/>
      <c r="D14" s="29"/>
      <c r="E14" s="137" t="s">
        <v>23</v>
      </c>
      <c r="F14" s="23">
        <f t="shared" ref="F14:K14" si="4">SUM(F15:F16)</f>
        <v>13342.56</v>
      </c>
      <c r="G14" s="342">
        <f t="shared" si="4"/>
        <v>10699</v>
      </c>
      <c r="H14" s="126">
        <f t="shared" si="4"/>
        <v>7300</v>
      </c>
      <c r="I14" s="126">
        <f t="shared" si="4"/>
        <v>5971</v>
      </c>
      <c r="J14" s="24">
        <f t="shared" si="4"/>
        <v>6000</v>
      </c>
      <c r="K14" s="138">
        <f t="shared" si="4"/>
        <v>6000</v>
      </c>
      <c r="L14" s="138">
        <f t="shared" ref="L14" si="5">SUM(L15:L16)</f>
        <v>6000</v>
      </c>
    </row>
    <row r="15" spans="2:12" ht="18.75" customHeight="1">
      <c r="B15" s="68"/>
      <c r="C15" s="15">
        <v>611</v>
      </c>
      <c r="D15" s="16"/>
      <c r="E15" s="82" t="s">
        <v>192</v>
      </c>
      <c r="F15" s="19">
        <v>2810.56</v>
      </c>
      <c r="G15" s="19">
        <v>0</v>
      </c>
      <c r="H15" s="19">
        <v>0</v>
      </c>
      <c r="I15" s="19">
        <v>0</v>
      </c>
      <c r="J15" s="134">
        <v>0</v>
      </c>
      <c r="K15" s="135">
        <v>0</v>
      </c>
      <c r="L15" s="135">
        <v>0</v>
      </c>
    </row>
    <row r="16" spans="2:12" ht="18.75" customHeight="1">
      <c r="B16" s="68"/>
      <c r="C16" s="15">
        <v>637</v>
      </c>
      <c r="D16" s="16"/>
      <c r="E16" s="82" t="s">
        <v>36</v>
      </c>
      <c r="F16" s="19">
        <v>10532</v>
      </c>
      <c r="G16" s="19">
        <v>10699</v>
      </c>
      <c r="H16" s="19">
        <v>7300</v>
      </c>
      <c r="I16" s="19">
        <v>5971</v>
      </c>
      <c r="J16" s="134">
        <v>6000</v>
      </c>
      <c r="K16" s="135">
        <v>6000</v>
      </c>
      <c r="L16" s="135">
        <v>6000</v>
      </c>
    </row>
    <row r="17" spans="2:16" ht="18.75" customHeight="1">
      <c r="B17" s="136"/>
      <c r="C17" s="121"/>
      <c r="D17" s="121"/>
      <c r="E17" s="137" t="s">
        <v>56</v>
      </c>
      <c r="F17" s="23">
        <f t="shared" ref="F17:L17" si="6">SUM(F18:F18)</f>
        <v>18628.509999999998</v>
      </c>
      <c r="G17" s="342">
        <f t="shared" si="6"/>
        <v>15116</v>
      </c>
      <c r="H17" s="126">
        <f t="shared" si="6"/>
        <v>11000</v>
      </c>
      <c r="I17" s="126">
        <f t="shared" si="6"/>
        <v>11846</v>
      </c>
      <c r="J17" s="24">
        <f t="shared" si="6"/>
        <v>11000</v>
      </c>
      <c r="K17" s="138">
        <f t="shared" si="6"/>
        <v>11000</v>
      </c>
      <c r="L17" s="138">
        <f t="shared" si="6"/>
        <v>11000</v>
      </c>
    </row>
    <row r="18" spans="2:16" ht="18.75" customHeight="1">
      <c r="B18" s="139"/>
      <c r="C18" s="140">
        <v>637</v>
      </c>
      <c r="D18" s="141" t="s">
        <v>58</v>
      </c>
      <c r="E18" s="142" t="s">
        <v>59</v>
      </c>
      <c r="F18" s="343">
        <v>18628.509999999998</v>
      </c>
      <c r="G18" s="358">
        <v>15116</v>
      </c>
      <c r="H18" s="358">
        <v>11000</v>
      </c>
      <c r="I18" s="358">
        <v>11846</v>
      </c>
      <c r="J18" s="143">
        <v>11000</v>
      </c>
      <c r="K18" s="144">
        <v>11000</v>
      </c>
      <c r="L18" s="144">
        <v>11000</v>
      </c>
    </row>
    <row r="19" spans="2:16" ht="18.75" customHeight="1">
      <c r="B19" s="156" t="s">
        <v>90</v>
      </c>
      <c r="C19" s="157"/>
      <c r="D19" s="157"/>
      <c r="E19" s="157"/>
      <c r="F19" s="349"/>
      <c r="G19" s="349"/>
      <c r="H19" s="349"/>
      <c r="I19" s="349"/>
      <c r="J19" s="158"/>
      <c r="K19" s="159"/>
      <c r="L19" s="159"/>
    </row>
    <row r="20" spans="2:16" ht="18.75" customHeight="1">
      <c r="B20" s="160"/>
      <c r="C20" s="161"/>
      <c r="D20" s="157"/>
      <c r="E20" s="162" t="s">
        <v>92</v>
      </c>
      <c r="F20" s="350">
        <f>SUM(F21:F44)</f>
        <v>225272.12</v>
      </c>
      <c r="G20" s="350">
        <f t="shared" ref="G20:L20" si="7">SUM(G21:G44)</f>
        <v>140632.07</v>
      </c>
      <c r="H20" s="350">
        <f t="shared" si="7"/>
        <v>233900</v>
      </c>
      <c r="I20" s="350">
        <f t="shared" si="7"/>
        <v>199767</v>
      </c>
      <c r="J20" s="350">
        <f t="shared" si="7"/>
        <v>269500</v>
      </c>
      <c r="K20" s="350">
        <f t="shared" si="7"/>
        <v>265000</v>
      </c>
      <c r="L20" s="350">
        <f t="shared" si="7"/>
        <v>265000</v>
      </c>
      <c r="N20" s="1"/>
      <c r="O20" s="1"/>
      <c r="P20" s="1"/>
    </row>
    <row r="21" spans="2:16" s="326" customFormat="1" ht="18.75" customHeight="1">
      <c r="B21" s="160"/>
      <c r="C21" s="160">
        <v>712</v>
      </c>
      <c r="D21" s="164" t="s">
        <v>15</v>
      </c>
      <c r="E21" s="335" t="s">
        <v>247</v>
      </c>
      <c r="F21" s="351">
        <v>0</v>
      </c>
      <c r="G21" s="351">
        <v>0</v>
      </c>
      <c r="H21" s="351">
        <v>0</v>
      </c>
      <c r="I21" s="353">
        <v>1</v>
      </c>
      <c r="J21" s="336">
        <v>0</v>
      </c>
      <c r="K21" s="336">
        <v>265000</v>
      </c>
      <c r="L21" s="336">
        <v>265000</v>
      </c>
      <c r="N21" s="1"/>
      <c r="O21" s="1"/>
      <c r="P21" s="1"/>
    </row>
    <row r="22" spans="2:16" s="380" customFormat="1" ht="18.75" customHeight="1">
      <c r="B22" s="160"/>
      <c r="C22" s="160">
        <v>711</v>
      </c>
      <c r="D22" s="164"/>
      <c r="E22" s="335" t="s">
        <v>262</v>
      </c>
      <c r="F22" s="351"/>
      <c r="G22" s="351"/>
      <c r="H22" s="351"/>
      <c r="I22" s="353"/>
      <c r="J22" s="336">
        <v>12500</v>
      </c>
      <c r="K22" s="336"/>
      <c r="L22" s="336"/>
      <c r="N22" s="1"/>
      <c r="O22" s="1"/>
      <c r="P22" s="1"/>
    </row>
    <row r="23" spans="2:16" ht="18.75" customHeight="1">
      <c r="B23" s="161"/>
      <c r="C23" s="160">
        <v>713</v>
      </c>
      <c r="D23" s="164" t="s">
        <v>8</v>
      </c>
      <c r="E23" s="165" t="s">
        <v>118</v>
      </c>
      <c r="F23" s="172">
        <f>150+3624</f>
        <v>3774</v>
      </c>
      <c r="G23" s="167">
        <v>0</v>
      </c>
      <c r="H23" s="167">
        <v>0</v>
      </c>
      <c r="I23" s="167">
        <v>0</v>
      </c>
      <c r="J23" s="166">
        <v>0</v>
      </c>
      <c r="K23" s="166">
        <v>0</v>
      </c>
      <c r="L23" s="166">
        <v>0</v>
      </c>
      <c r="N23" s="1"/>
      <c r="O23" s="1"/>
      <c r="P23" s="1"/>
    </row>
    <row r="24" spans="2:16" s="326" customFormat="1" ht="18.75" customHeight="1">
      <c r="B24" s="161"/>
      <c r="C24" s="160">
        <v>713</v>
      </c>
      <c r="D24" s="164" t="s">
        <v>17</v>
      </c>
      <c r="E24" s="165" t="s">
        <v>250</v>
      </c>
      <c r="F24" s="172">
        <v>0</v>
      </c>
      <c r="G24" s="167">
        <v>0</v>
      </c>
      <c r="H24" s="167">
        <v>0</v>
      </c>
      <c r="I24" s="167">
        <v>28040</v>
      </c>
      <c r="J24" s="166">
        <v>12000</v>
      </c>
      <c r="K24" s="166"/>
      <c r="L24" s="166"/>
      <c r="N24" s="1"/>
      <c r="O24" s="1"/>
      <c r="P24" s="1"/>
    </row>
    <row r="25" spans="2:16" ht="18.75" customHeight="1">
      <c r="B25" s="160"/>
      <c r="C25" s="160">
        <v>714</v>
      </c>
      <c r="D25" s="164" t="s">
        <v>8</v>
      </c>
      <c r="E25" s="168" t="s">
        <v>221</v>
      </c>
      <c r="F25" s="169">
        <v>4009</v>
      </c>
      <c r="G25" s="169">
        <v>2314.2800000000002</v>
      </c>
      <c r="H25" s="337">
        <v>0</v>
      </c>
      <c r="I25" s="337">
        <v>0</v>
      </c>
      <c r="J25" s="170">
        <v>0</v>
      </c>
      <c r="K25" s="170">
        <v>0</v>
      </c>
      <c r="L25" s="170">
        <v>0</v>
      </c>
      <c r="N25" s="1"/>
      <c r="O25" s="1"/>
      <c r="P25" s="1"/>
    </row>
    <row r="26" spans="2:16" ht="18.75" customHeight="1">
      <c r="B26" s="160"/>
      <c r="C26" s="160">
        <v>714</v>
      </c>
      <c r="D26" s="164" t="s">
        <v>17</v>
      </c>
      <c r="E26" s="168" t="s">
        <v>263</v>
      </c>
      <c r="F26" s="169">
        <v>0</v>
      </c>
      <c r="G26" s="169">
        <v>0</v>
      </c>
      <c r="H26" s="337">
        <v>10000</v>
      </c>
      <c r="I26" s="337">
        <v>20500</v>
      </c>
      <c r="J26" s="170">
        <v>84000</v>
      </c>
      <c r="K26" s="170">
        <v>0</v>
      </c>
      <c r="L26" s="170">
        <v>0</v>
      </c>
      <c r="N26" s="1"/>
      <c r="O26" s="1"/>
      <c r="P26" s="1"/>
    </row>
    <row r="27" spans="2:16" s="380" customFormat="1" ht="18.75" customHeight="1">
      <c r="B27" s="160"/>
      <c r="C27" s="160">
        <v>716</v>
      </c>
      <c r="D27" s="164"/>
      <c r="E27" s="168" t="s">
        <v>265</v>
      </c>
      <c r="F27" s="169"/>
      <c r="G27" s="169"/>
      <c r="H27" s="337"/>
      <c r="I27" s="337"/>
      <c r="J27" s="170">
        <v>5000</v>
      </c>
      <c r="K27" s="170"/>
      <c r="L27" s="170"/>
      <c r="N27" s="1"/>
      <c r="O27" s="1"/>
      <c r="P27" s="1"/>
    </row>
    <row r="28" spans="2:16" s="380" customFormat="1" ht="18.75" customHeight="1">
      <c r="B28" s="160"/>
      <c r="C28" s="160">
        <v>713</v>
      </c>
      <c r="D28" s="164"/>
      <c r="E28" s="168" t="s">
        <v>266</v>
      </c>
      <c r="F28" s="169"/>
      <c r="G28" s="169"/>
      <c r="H28" s="337"/>
      <c r="I28" s="337"/>
      <c r="J28" s="170">
        <v>15000</v>
      </c>
      <c r="K28" s="170"/>
      <c r="L28" s="170"/>
      <c r="N28" s="1"/>
      <c r="O28" s="1"/>
      <c r="P28" s="1"/>
    </row>
    <row r="29" spans="2:16" ht="18.75" customHeight="1">
      <c r="B29" s="160"/>
      <c r="C29" s="160">
        <v>716</v>
      </c>
      <c r="D29" s="164"/>
      <c r="E29" s="168" t="s">
        <v>217</v>
      </c>
      <c r="F29" s="169">
        <v>0</v>
      </c>
      <c r="G29" s="169">
        <v>0</v>
      </c>
      <c r="H29" s="337">
        <v>60000</v>
      </c>
      <c r="I29" s="337">
        <v>0</v>
      </c>
      <c r="J29" s="166">
        <v>0</v>
      </c>
      <c r="K29" s="166">
        <v>0</v>
      </c>
      <c r="L29" s="166">
        <v>0</v>
      </c>
      <c r="N29" s="1"/>
      <c r="O29" s="1"/>
      <c r="P29" s="1"/>
    </row>
    <row r="30" spans="2:16" ht="18.75" customHeight="1">
      <c r="B30" s="160"/>
      <c r="C30" s="160">
        <v>716</v>
      </c>
      <c r="D30" s="164"/>
      <c r="E30" s="168" t="s">
        <v>188</v>
      </c>
      <c r="F30" s="169">
        <v>0</v>
      </c>
      <c r="G30" s="169">
        <v>1440</v>
      </c>
      <c r="H30" s="337">
        <v>0</v>
      </c>
      <c r="I30" s="337">
        <v>0</v>
      </c>
      <c r="J30" s="170">
        <v>0</v>
      </c>
      <c r="K30" s="170">
        <v>0</v>
      </c>
      <c r="L30" s="170">
        <v>0</v>
      </c>
      <c r="N30" s="1"/>
      <c r="O30" s="1"/>
      <c r="P30" s="1"/>
    </row>
    <row r="31" spans="2:16" ht="18.75" customHeight="1">
      <c r="B31" s="160"/>
      <c r="C31" s="160">
        <v>716</v>
      </c>
      <c r="D31" s="164"/>
      <c r="E31" s="168" t="s">
        <v>189</v>
      </c>
      <c r="F31" s="169">
        <v>0</v>
      </c>
      <c r="G31" s="169">
        <v>600</v>
      </c>
      <c r="H31" s="337">
        <v>0</v>
      </c>
      <c r="I31" s="337">
        <v>0</v>
      </c>
      <c r="J31" s="170">
        <v>0</v>
      </c>
      <c r="K31" s="170">
        <v>0</v>
      </c>
      <c r="L31" s="170">
        <v>0</v>
      </c>
      <c r="N31" s="1"/>
      <c r="O31" s="1"/>
      <c r="P31" s="1"/>
    </row>
    <row r="32" spans="2:16" s="326" customFormat="1" ht="18.75" customHeight="1">
      <c r="B32" s="160"/>
      <c r="C32" s="160">
        <v>716</v>
      </c>
      <c r="D32" s="164"/>
      <c r="E32" s="168" t="s">
        <v>248</v>
      </c>
      <c r="F32" s="169">
        <v>0</v>
      </c>
      <c r="G32" s="169">
        <v>0</v>
      </c>
      <c r="H32" s="337">
        <v>0</v>
      </c>
      <c r="I32" s="337">
        <v>6306</v>
      </c>
      <c r="J32" s="170">
        <v>25000</v>
      </c>
      <c r="K32" s="170"/>
      <c r="L32" s="170"/>
      <c r="N32" s="1"/>
      <c r="O32" s="1"/>
      <c r="P32" s="1"/>
    </row>
    <row r="33" spans="2:16" ht="18.75" customHeight="1">
      <c r="B33" s="161"/>
      <c r="C33" s="160">
        <v>717</v>
      </c>
      <c r="D33" s="164" t="s">
        <v>8</v>
      </c>
      <c r="E33" s="171" t="s">
        <v>235</v>
      </c>
      <c r="F33" s="172">
        <v>140000</v>
      </c>
      <c r="G33" s="167">
        <v>131566.23000000001</v>
      </c>
      <c r="H33" s="167">
        <v>10000</v>
      </c>
      <c r="I33" s="167">
        <v>360</v>
      </c>
      <c r="J33" s="166">
        <v>10000</v>
      </c>
      <c r="K33" s="166">
        <v>0</v>
      </c>
      <c r="L33" s="166">
        <v>0</v>
      </c>
      <c r="N33" s="1"/>
      <c r="O33" s="1"/>
      <c r="P33" s="1"/>
    </row>
    <row r="34" spans="2:16" ht="18.75" customHeight="1">
      <c r="B34" s="161"/>
      <c r="C34" s="160">
        <v>717</v>
      </c>
      <c r="D34" s="164" t="s">
        <v>8</v>
      </c>
      <c r="E34" s="165" t="s">
        <v>237</v>
      </c>
      <c r="F34" s="172">
        <v>0</v>
      </c>
      <c r="G34" s="167">
        <v>0</v>
      </c>
      <c r="H34" s="167">
        <v>10000</v>
      </c>
      <c r="I34" s="167">
        <v>5900</v>
      </c>
      <c r="J34" s="166">
        <v>0</v>
      </c>
      <c r="K34" s="166">
        <v>0</v>
      </c>
      <c r="L34" s="166">
        <v>0</v>
      </c>
      <c r="N34" s="1"/>
      <c r="O34" s="1"/>
      <c r="P34" s="1"/>
    </row>
    <row r="35" spans="2:16" s="326" customFormat="1" ht="18.75" customHeight="1">
      <c r="B35" s="161"/>
      <c r="C35" s="160">
        <v>717</v>
      </c>
      <c r="D35" s="164" t="s">
        <v>8</v>
      </c>
      <c r="E35" s="165" t="s">
        <v>246</v>
      </c>
      <c r="F35" s="172">
        <v>7281</v>
      </c>
      <c r="G35" s="167"/>
      <c r="H35" s="167"/>
      <c r="I35" s="167">
        <v>34200</v>
      </c>
      <c r="J35" s="166"/>
      <c r="K35" s="166"/>
      <c r="L35" s="166"/>
      <c r="N35" s="1"/>
      <c r="O35" s="1"/>
      <c r="P35" s="1"/>
    </row>
    <row r="36" spans="2:16" ht="18.75" customHeight="1">
      <c r="B36" s="161"/>
      <c r="C36" s="160">
        <v>717</v>
      </c>
      <c r="D36" s="164" t="s">
        <v>8</v>
      </c>
      <c r="E36" s="165" t="s">
        <v>227</v>
      </c>
      <c r="F36" s="172">
        <v>2899</v>
      </c>
      <c r="G36" s="167">
        <v>4395.2</v>
      </c>
      <c r="H36" s="167">
        <v>17000</v>
      </c>
      <c r="I36" s="167">
        <v>0</v>
      </c>
      <c r="J36" s="166">
        <v>9000</v>
      </c>
      <c r="K36" s="166">
        <v>0</v>
      </c>
      <c r="L36" s="166">
        <v>0</v>
      </c>
      <c r="N36" s="1"/>
      <c r="O36" s="1"/>
      <c r="P36" s="1"/>
    </row>
    <row r="37" spans="2:16" ht="18.75" customHeight="1">
      <c r="B37" s="161"/>
      <c r="C37" s="160">
        <v>717</v>
      </c>
      <c r="D37" s="164" t="s">
        <v>8</v>
      </c>
      <c r="E37" s="171" t="s">
        <v>264</v>
      </c>
      <c r="F37" s="172">
        <v>0</v>
      </c>
      <c r="G37" s="167">
        <v>316.36</v>
      </c>
      <c r="H37" s="167">
        <v>25000</v>
      </c>
      <c r="I37" s="167">
        <v>0</v>
      </c>
      <c r="J37" s="166">
        <v>27000</v>
      </c>
      <c r="K37" s="166">
        <v>0</v>
      </c>
      <c r="L37" s="166">
        <v>0</v>
      </c>
      <c r="M37" s="89"/>
      <c r="N37" s="1"/>
      <c r="O37" s="1"/>
      <c r="P37" s="1"/>
    </row>
    <row r="38" spans="2:16" s="326" customFormat="1" ht="18.75" customHeight="1">
      <c r="B38" s="161"/>
      <c r="C38" s="160">
        <v>717</v>
      </c>
      <c r="D38" s="164" t="s">
        <v>8</v>
      </c>
      <c r="E38" s="171" t="s">
        <v>249</v>
      </c>
      <c r="F38" s="172">
        <v>0</v>
      </c>
      <c r="G38" s="167">
        <v>0</v>
      </c>
      <c r="H38" s="167">
        <v>0</v>
      </c>
      <c r="I38" s="167">
        <v>22800</v>
      </c>
      <c r="J38" s="166">
        <v>40000</v>
      </c>
      <c r="K38" s="166"/>
      <c r="L38" s="166"/>
      <c r="M38" s="89"/>
      <c r="N38" s="1"/>
      <c r="O38" s="1"/>
      <c r="P38" s="1"/>
    </row>
    <row r="39" spans="2:16" ht="18.75" customHeight="1">
      <c r="B39" s="161"/>
      <c r="C39" s="160">
        <v>717</v>
      </c>
      <c r="D39" s="164" t="s">
        <v>8</v>
      </c>
      <c r="E39" s="171" t="s">
        <v>117</v>
      </c>
      <c r="F39" s="172">
        <v>34463.42</v>
      </c>
      <c r="G39" s="167">
        <v>0</v>
      </c>
      <c r="H39" s="167">
        <v>0</v>
      </c>
      <c r="I39" s="167">
        <v>0</v>
      </c>
      <c r="J39" s="166">
        <v>0</v>
      </c>
      <c r="K39" s="166">
        <v>0</v>
      </c>
      <c r="L39" s="166">
        <v>0</v>
      </c>
      <c r="N39" s="1"/>
      <c r="O39" s="1"/>
      <c r="P39" s="1"/>
    </row>
    <row r="40" spans="2:16" ht="18.75" customHeight="1">
      <c r="B40" s="161"/>
      <c r="C40" s="160">
        <v>717</v>
      </c>
      <c r="D40" s="164" t="s">
        <v>8</v>
      </c>
      <c r="E40" s="165" t="s">
        <v>236</v>
      </c>
      <c r="F40" s="172">
        <v>1000</v>
      </c>
      <c r="G40" s="167">
        <v>0</v>
      </c>
      <c r="H40" s="167">
        <v>0</v>
      </c>
      <c r="I40" s="167">
        <v>0</v>
      </c>
      <c r="J40" s="166">
        <v>0</v>
      </c>
      <c r="K40" s="166">
        <v>0</v>
      </c>
      <c r="L40" s="166">
        <v>0</v>
      </c>
      <c r="N40" s="1"/>
      <c r="O40" s="1"/>
      <c r="P40" s="1"/>
    </row>
    <row r="41" spans="2:16" ht="18.75" customHeight="1">
      <c r="B41" s="161"/>
      <c r="C41" s="160">
        <v>717</v>
      </c>
      <c r="D41" s="164" t="s">
        <v>8</v>
      </c>
      <c r="E41" s="171" t="s">
        <v>109</v>
      </c>
      <c r="F41" s="172">
        <v>3880</v>
      </c>
      <c r="G41" s="172">
        <v>0</v>
      </c>
      <c r="H41" s="167">
        <v>0</v>
      </c>
      <c r="I41" s="167">
        <v>0</v>
      </c>
      <c r="J41" s="166">
        <v>0</v>
      </c>
      <c r="K41" s="166">
        <v>0</v>
      </c>
      <c r="L41" s="166">
        <v>0</v>
      </c>
      <c r="N41" s="1"/>
      <c r="O41" s="1"/>
      <c r="P41" s="1"/>
    </row>
    <row r="42" spans="2:16" ht="18.75" customHeight="1">
      <c r="B42" s="161"/>
      <c r="C42" s="160">
        <v>717</v>
      </c>
      <c r="D42" s="164" t="s">
        <v>8</v>
      </c>
      <c r="E42" s="165" t="s">
        <v>113</v>
      </c>
      <c r="F42" s="167">
        <v>27965.7</v>
      </c>
      <c r="G42" s="167">
        <v>0</v>
      </c>
      <c r="H42" s="167">
        <v>0</v>
      </c>
      <c r="I42" s="167">
        <v>0</v>
      </c>
      <c r="J42" s="166">
        <v>0</v>
      </c>
      <c r="K42" s="166">
        <v>0</v>
      </c>
      <c r="L42" s="166">
        <v>0</v>
      </c>
      <c r="N42" s="1"/>
      <c r="O42" s="1"/>
      <c r="P42" s="1"/>
    </row>
    <row r="43" spans="2:16" ht="18.75" customHeight="1">
      <c r="B43" s="161"/>
      <c r="C43" s="160">
        <v>717</v>
      </c>
      <c r="D43" s="164" t="s">
        <v>8</v>
      </c>
      <c r="E43" s="165" t="s">
        <v>258</v>
      </c>
      <c r="F43" s="167">
        <v>0</v>
      </c>
      <c r="G43" s="167">
        <v>0</v>
      </c>
      <c r="H43" s="167">
        <v>66000</v>
      </c>
      <c r="I43" s="167">
        <v>36660</v>
      </c>
      <c r="J43" s="166">
        <v>30000</v>
      </c>
      <c r="K43" s="166"/>
      <c r="L43" s="166"/>
      <c r="N43" s="1"/>
      <c r="O43" s="1"/>
      <c r="P43" s="1"/>
    </row>
    <row r="44" spans="2:16" ht="18.75" customHeight="1">
      <c r="B44" s="161"/>
      <c r="C44" s="160">
        <v>717</v>
      </c>
      <c r="D44" s="164" t="s">
        <v>8</v>
      </c>
      <c r="E44" s="165" t="s">
        <v>252</v>
      </c>
      <c r="F44" s="167">
        <v>0</v>
      </c>
      <c r="G44" s="167">
        <v>0</v>
      </c>
      <c r="H44" s="167">
        <v>35900</v>
      </c>
      <c r="I44" s="167">
        <v>45000</v>
      </c>
      <c r="J44" s="166">
        <v>0</v>
      </c>
      <c r="K44" s="166">
        <v>0</v>
      </c>
      <c r="L44" s="166">
        <v>0</v>
      </c>
      <c r="N44" s="1"/>
      <c r="O44" s="1"/>
      <c r="P44" s="1"/>
    </row>
    <row r="45" spans="2:16" ht="18.75" customHeight="1">
      <c r="B45" s="18"/>
      <c r="C45" s="18"/>
      <c r="D45" s="18"/>
      <c r="E45" s="18"/>
      <c r="F45" s="27"/>
      <c r="G45" s="27"/>
      <c r="H45" s="27"/>
      <c r="I45" s="27"/>
      <c r="J45" s="27"/>
      <c r="K45" s="27"/>
      <c r="L45" s="27"/>
      <c r="N45" s="1"/>
      <c r="O45" s="1"/>
      <c r="P45" s="1"/>
    </row>
    <row r="46" spans="2:16" ht="18.75" customHeight="1">
      <c r="B46" s="18"/>
      <c r="C46" s="18"/>
      <c r="D46" s="18"/>
      <c r="E46" s="107" t="s">
        <v>131</v>
      </c>
      <c r="F46" s="377">
        <f t="shared" ref="F46:K46" si="8">SUM(F20)</f>
        <v>225272.12</v>
      </c>
      <c r="G46" s="377">
        <f t="shared" si="8"/>
        <v>140632.07</v>
      </c>
      <c r="H46" s="377">
        <f t="shared" si="8"/>
        <v>233900</v>
      </c>
      <c r="I46" s="377">
        <f>SUM(I20)</f>
        <v>199767</v>
      </c>
      <c r="J46" s="108">
        <f t="shared" si="8"/>
        <v>269500</v>
      </c>
      <c r="K46" s="108">
        <f t="shared" si="8"/>
        <v>265000</v>
      </c>
      <c r="L46" s="108">
        <f t="shared" ref="L46" si="9">SUM(L20)</f>
        <v>265000</v>
      </c>
      <c r="N46" s="1"/>
      <c r="O46" s="1"/>
      <c r="P46" s="1"/>
    </row>
    <row r="47" spans="2:16" ht="18.75" customHeight="1">
      <c r="B47" s="18"/>
      <c r="C47" s="18"/>
      <c r="D47" s="18"/>
      <c r="E47" s="109" t="s">
        <v>136</v>
      </c>
      <c r="F47" s="90">
        <f>((BezneVydavky!F129-BezneVydavky!F74)+F4)</f>
        <v>577903.44999999995</v>
      </c>
      <c r="G47" s="90">
        <f>((BezneVydavky!G129-BezneVydavky!G74)+G4)</f>
        <v>631404.31000000006</v>
      </c>
      <c r="H47" s="90">
        <f>((BezneVydavky!H129-BezneVydavky!H74)+H4)</f>
        <v>601514.91999999993</v>
      </c>
      <c r="I47" s="90">
        <f>((BezneVydavky!I129-BezneVydavky!I74)+I4)</f>
        <v>552677.19999999995</v>
      </c>
      <c r="J47" s="90">
        <f>((BezneVydavky!J129-BezneVydavky!J74)+J4)</f>
        <v>582737.19999999995</v>
      </c>
      <c r="K47" s="90">
        <f>((BezneVydavky!K129-BezneVydavky!K74)+K4)</f>
        <v>571757.19999999995</v>
      </c>
      <c r="L47" s="90">
        <f>((BezneVydavky!L129-BezneVydavky!L74)+L4)</f>
        <v>571757.19999999995</v>
      </c>
      <c r="N47" s="1"/>
      <c r="O47" s="1"/>
      <c r="P47" s="1"/>
    </row>
    <row r="48" spans="2:16" ht="18.75" customHeight="1">
      <c r="B48" s="18"/>
      <c r="C48" s="18"/>
      <c r="D48" s="18"/>
      <c r="E48" s="110" t="s">
        <v>144</v>
      </c>
      <c r="F48" s="378">
        <f>BezneVydavky!F74</f>
        <v>36395</v>
      </c>
      <c r="G48" s="378">
        <f>BezneVydavky!G74</f>
        <v>38219</v>
      </c>
      <c r="H48" s="378">
        <f>BezneVydavky!H74</f>
        <v>13955</v>
      </c>
      <c r="I48" s="378">
        <f>BezneVydavky!I74</f>
        <v>17786</v>
      </c>
      <c r="J48" s="111">
        <f>BezneVydavky!J74</f>
        <v>0</v>
      </c>
      <c r="K48" s="112">
        <f>BezneVydavky!K74</f>
        <v>0</v>
      </c>
      <c r="L48" s="112">
        <f>BezneVydavky!L74</f>
        <v>0</v>
      </c>
      <c r="N48" s="1"/>
      <c r="O48" s="1"/>
      <c r="P48" s="1"/>
    </row>
    <row r="49" spans="2:23" ht="18.75" customHeight="1">
      <c r="B49" s="18"/>
      <c r="C49" s="18"/>
      <c r="D49" s="18"/>
      <c r="E49" s="118" t="s">
        <v>234</v>
      </c>
      <c r="F49" s="113">
        <f>SUM(F46:F47:F48)</f>
        <v>839570.57</v>
      </c>
      <c r="G49" s="113">
        <f>SUM(G46:G47:G48)</f>
        <v>810255.38000000012</v>
      </c>
      <c r="H49" s="113">
        <f>SUM(H46:H47:H48)</f>
        <v>849369.91999999993</v>
      </c>
      <c r="I49" s="113">
        <f>SUM(I46:I47:I48)</f>
        <v>770230.2</v>
      </c>
      <c r="J49" s="114">
        <f>SUM(J46:J47:J48)</f>
        <v>852237.2</v>
      </c>
      <c r="K49" s="115">
        <f>SUM(K46:K47:K48)</f>
        <v>836757.2</v>
      </c>
      <c r="L49" s="115">
        <f>SUM(L46:L47:L48)</f>
        <v>836757.2</v>
      </c>
      <c r="N49" s="1"/>
      <c r="O49" s="1"/>
      <c r="P49" s="1"/>
    </row>
    <row r="50" spans="2:23" ht="18.75" customHeight="1">
      <c r="E50" s="119" t="s">
        <v>232</v>
      </c>
      <c r="F50" s="120">
        <f>+Príjmy!F56</f>
        <v>915961.15</v>
      </c>
      <c r="G50" s="120">
        <f>+Príjmy!G56</f>
        <v>810255.09</v>
      </c>
      <c r="H50" s="120">
        <f>+Príjmy!H56</f>
        <v>858283</v>
      </c>
      <c r="I50" s="120">
        <f>+Príjmy!I56</f>
        <v>883288</v>
      </c>
      <c r="J50" s="120">
        <f>+Príjmy!J56</f>
        <v>863373</v>
      </c>
      <c r="K50" s="120">
        <f>+Príjmy!K56</f>
        <v>840873</v>
      </c>
      <c r="L50" s="120">
        <f>+Príjmy!L56</f>
        <v>840873</v>
      </c>
      <c r="M50" s="89"/>
      <c r="N50" s="116"/>
      <c r="O50" s="1"/>
      <c r="P50" s="1"/>
    </row>
    <row r="51" spans="2:23" ht="18.75" customHeight="1">
      <c r="E51" s="325" t="s">
        <v>238</v>
      </c>
      <c r="F51" s="383">
        <f>+F50-F49</f>
        <v>76390.580000000075</v>
      </c>
      <c r="G51" s="383">
        <f t="shared" ref="G51:K51" si="10">+G50-G49</f>
        <v>-0.29000000015366822</v>
      </c>
      <c r="H51" s="383">
        <f t="shared" si="10"/>
        <v>8913.0800000000745</v>
      </c>
      <c r="I51" s="383">
        <f t="shared" si="10"/>
        <v>113057.80000000005</v>
      </c>
      <c r="J51" s="383">
        <f t="shared" si="10"/>
        <v>11135.800000000047</v>
      </c>
      <c r="K51" s="383">
        <f t="shared" si="10"/>
        <v>4115.8000000000466</v>
      </c>
      <c r="L51" s="383">
        <f t="shared" ref="L51" si="11">+L50-L49</f>
        <v>4115.8000000000466</v>
      </c>
      <c r="M51" s="117"/>
      <c r="N51" s="117"/>
      <c r="O51" s="1"/>
      <c r="P51" s="1"/>
    </row>
    <row r="52" spans="2:23" ht="18.75" customHeight="1">
      <c r="F52" s="379"/>
      <c r="G52" s="379"/>
      <c r="H52" s="379"/>
      <c r="N52" s="1"/>
      <c r="O52" s="1"/>
      <c r="P52" s="1"/>
    </row>
    <row r="53" spans="2:23" ht="18.75" customHeight="1">
      <c r="B53" s="3"/>
      <c r="C53" s="6"/>
      <c r="D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customHeight="1">
      <c r="B54" s="3"/>
      <c r="C54" s="6"/>
      <c r="D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customHeight="1">
      <c r="B55" s="3"/>
      <c r="C55" s="6"/>
      <c r="D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8.75" customHeight="1">
      <c r="B56" s="3"/>
      <c r="C56" s="6"/>
      <c r="D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 ht="18.75" customHeight="1">
      <c r="B57" s="3"/>
      <c r="C57" s="6"/>
      <c r="D57" s="4"/>
      <c r="E57" s="5"/>
      <c r="F57" s="7"/>
      <c r="G57" s="8"/>
      <c r="H57" s="8"/>
      <c r="I57" s="1"/>
      <c r="J57" s="1"/>
      <c r="K57" s="1"/>
      <c r="L57" s="1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 ht="18.75" customHeight="1">
      <c r="B58" s="3"/>
      <c r="C58" s="6"/>
      <c r="D58" s="4"/>
      <c r="E58" s="5"/>
      <c r="F58" s="7"/>
      <c r="G58" s="8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</sheetData>
  <printOptions horizontalCentered="1"/>
  <pageMargins left="0.23622047244094491" right="0.23622047244094491" top="0.35433070866141736" bottom="0.35433070866141736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tabSelected="1" workbookViewId="0">
      <selection sqref="A1:I13"/>
    </sheetView>
  </sheetViews>
  <sheetFormatPr defaultColWidth="14.42578125" defaultRowHeight="15" customHeight="1"/>
  <cols>
    <col min="1" max="1" width="10.140625" customWidth="1"/>
    <col min="2" max="2" width="8.7109375" customWidth="1"/>
    <col min="3" max="3" width="4.85546875" customWidth="1"/>
    <col min="4" max="4" width="17.5703125" customWidth="1"/>
    <col min="5" max="5" width="2.85546875" customWidth="1"/>
    <col min="6" max="7" width="8.7109375" customWidth="1"/>
    <col min="8" max="8" width="4.5703125" customWidth="1"/>
    <col min="9" max="9" width="17.5703125" customWidth="1"/>
    <col min="10" max="26" width="8.7109375" customWidth="1"/>
  </cols>
  <sheetData>
    <row r="1" spans="1:9" ht="38.25" customHeight="1">
      <c r="A1" s="384" t="s">
        <v>257</v>
      </c>
      <c r="B1" s="385"/>
      <c r="C1" s="385"/>
      <c r="D1" s="385"/>
      <c r="E1" s="385"/>
      <c r="F1" s="385"/>
      <c r="G1" s="385"/>
      <c r="H1" s="385"/>
      <c r="I1" s="386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387" t="s">
        <v>165</v>
      </c>
      <c r="B3" s="388"/>
      <c r="C3" s="388"/>
      <c r="D3" s="389"/>
      <c r="E3" s="1"/>
      <c r="F3" s="387" t="s">
        <v>167</v>
      </c>
      <c r="G3" s="388"/>
      <c r="H3" s="388"/>
      <c r="I3" s="389"/>
    </row>
    <row r="4" spans="1:9" ht="12.75" customHeight="1">
      <c r="A4" s="390" t="s">
        <v>168</v>
      </c>
      <c r="B4" s="391"/>
      <c r="C4" s="392"/>
      <c r="D4" s="9">
        <f>Príjmy!J39</f>
        <v>837873</v>
      </c>
      <c r="E4" s="10"/>
      <c r="F4" s="390" t="s">
        <v>170</v>
      </c>
      <c r="G4" s="391"/>
      <c r="H4" s="392"/>
      <c r="I4" s="9">
        <f>((BezneVydavky!J129-BezneVydavky!J74)+('Mzdy + Kapitalove vydavky+SUMAR'!J4))</f>
        <v>582737.19999999995</v>
      </c>
    </row>
    <row r="5" spans="1:9" ht="12.75" customHeight="1">
      <c r="A5" s="390" t="s">
        <v>171</v>
      </c>
      <c r="B5" s="391"/>
      <c r="C5" s="392"/>
      <c r="D5" s="9">
        <f>Príjmy!J55</f>
        <v>25500</v>
      </c>
      <c r="E5" s="10"/>
      <c r="F5" s="390" t="s">
        <v>172</v>
      </c>
      <c r="G5" s="391"/>
      <c r="H5" s="392"/>
      <c r="I5" s="9">
        <f>'Mzdy + Kapitalove vydavky+SUMAR'!J20</f>
        <v>269500</v>
      </c>
    </row>
    <row r="6" spans="1:9" ht="29.25" customHeight="1">
      <c r="A6" s="394" t="s">
        <v>173</v>
      </c>
      <c r="B6" s="391"/>
      <c r="C6" s="392"/>
      <c r="D6" s="9">
        <f>Príjmy!J43</f>
        <v>0</v>
      </c>
      <c r="E6" s="10"/>
      <c r="F6" s="408" t="s">
        <v>174</v>
      </c>
      <c r="G6" s="391"/>
      <c r="H6" s="392"/>
      <c r="I6" s="9">
        <f>BezneVydavky!J74</f>
        <v>0</v>
      </c>
    </row>
    <row r="7" spans="1:9" ht="12.75" customHeight="1">
      <c r="A7" s="400"/>
      <c r="B7" s="401"/>
      <c r="C7" s="401"/>
      <c r="D7" s="402"/>
      <c r="E7" s="1"/>
      <c r="F7" s="400"/>
      <c r="G7" s="401"/>
      <c r="H7" s="401"/>
      <c r="I7" s="402"/>
    </row>
    <row r="8" spans="1:9" ht="43.5" customHeight="1">
      <c r="A8" s="403" t="s">
        <v>176</v>
      </c>
      <c r="B8" s="404"/>
      <c r="C8" s="404"/>
      <c r="D8" s="405"/>
      <c r="E8" s="11"/>
      <c r="F8" s="403" t="s">
        <v>177</v>
      </c>
      <c r="G8" s="406"/>
      <c r="H8" s="406"/>
      <c r="I8" s="407"/>
    </row>
    <row r="9" spans="1:9" ht="20.25" customHeight="1" thickBot="1">
      <c r="A9" s="395">
        <f>D4+D5+D6</f>
        <v>863373</v>
      </c>
      <c r="B9" s="396"/>
      <c r="C9" s="396"/>
      <c r="D9" s="397"/>
      <c r="E9" s="11"/>
      <c r="F9" s="395">
        <f>I5+I4+I6</f>
        <v>852237.2</v>
      </c>
      <c r="G9" s="398"/>
      <c r="H9" s="398"/>
      <c r="I9" s="399"/>
    </row>
    <row r="10" spans="1:9" ht="12.75" customHeight="1"/>
    <row r="11" spans="1:9" ht="12.75" customHeight="1"/>
    <row r="12" spans="1:9" ht="12.75" customHeight="1"/>
    <row r="13" spans="1:9" ht="12.75" customHeight="1">
      <c r="G13" s="12" t="s">
        <v>179</v>
      </c>
      <c r="H13" s="12"/>
      <c r="I13" s="382">
        <f>A9-F9</f>
        <v>11135.800000000047</v>
      </c>
    </row>
    <row r="14" spans="1:9" ht="12.75" customHeight="1">
      <c r="G14" s="1"/>
      <c r="I14" s="2"/>
    </row>
    <row r="15" spans="1:9" ht="12.75" customHeight="1"/>
    <row r="16" spans="1:9" ht="12.75" customHeight="1">
      <c r="A16" s="13"/>
    </row>
    <row r="17" spans="1:4" ht="12.75" customHeight="1">
      <c r="A17" s="393"/>
      <c r="B17" s="393"/>
      <c r="C17" s="393"/>
    </row>
    <row r="18" spans="1:4" ht="12.75" customHeight="1"/>
    <row r="19" spans="1:4" ht="12.75" customHeight="1"/>
    <row r="20" spans="1:4" ht="12.75" customHeight="1"/>
    <row r="21" spans="1:4" ht="12.75" customHeight="1"/>
    <row r="22" spans="1:4" ht="12.75" customHeight="1">
      <c r="D22" s="2"/>
    </row>
    <row r="23" spans="1:4" ht="12.75" customHeight="1"/>
    <row r="24" spans="1:4" ht="12.75" customHeight="1"/>
    <row r="25" spans="1:4" ht="12.75" customHeight="1"/>
    <row r="26" spans="1:4" ht="12.75" customHeight="1"/>
    <row r="27" spans="1:4" ht="12.75" customHeight="1"/>
    <row r="28" spans="1:4" ht="12.75" customHeight="1"/>
    <row r="29" spans="1:4" ht="12.75" customHeight="1"/>
    <row r="30" spans="1:4" ht="12.75" customHeight="1"/>
    <row r="31" spans="1:4" ht="12.75" customHeight="1"/>
    <row r="32" spans="1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6">
    <mergeCell ref="A17:C17"/>
    <mergeCell ref="A6:C6"/>
    <mergeCell ref="A9:D9"/>
    <mergeCell ref="F9:I9"/>
    <mergeCell ref="A7:D7"/>
    <mergeCell ref="F7:I7"/>
    <mergeCell ref="A8:D8"/>
    <mergeCell ref="F8:I8"/>
    <mergeCell ref="F6:H6"/>
    <mergeCell ref="A1:I1"/>
    <mergeCell ref="A3:D3"/>
    <mergeCell ref="A4:C4"/>
    <mergeCell ref="A5:C5"/>
    <mergeCell ref="F3:I3"/>
    <mergeCell ref="F4:H4"/>
    <mergeCell ref="F5:H5"/>
  </mergeCells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Príjmy</vt:lpstr>
      <vt:lpstr>BezneVydavky</vt:lpstr>
      <vt:lpstr>Mzdy + Kapitalove vydavky+SUMAR</vt:lpstr>
      <vt:lpstr>Príjmy + výdavky SUMAR</vt:lpstr>
      <vt:lpstr>BezneVydavky!Oblasť_tlače</vt:lpstr>
      <vt:lpstr>'Mzdy + Kapitalove vydavky+SUMAR'!Oblasť_tlače</vt:lpstr>
      <vt:lpstr>Príjmy!Oblasť_tlače</vt:lpstr>
      <vt:lpstr>'Príjmy + výdavky SUMAR'!Oblasť_tlače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pravne</cp:lastModifiedBy>
  <cp:lastPrinted>2019-12-03T15:51:12Z</cp:lastPrinted>
  <dcterms:created xsi:type="dcterms:W3CDTF">2019-02-06T05:55:20Z</dcterms:created>
  <dcterms:modified xsi:type="dcterms:W3CDTF">2019-12-03T15:51:17Z</dcterms:modified>
</cp:coreProperties>
</file>